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000\"/>
    </mc:Choice>
  </mc:AlternateContent>
  <xr:revisionPtr revIDLastSave="0" documentId="13_ncr:1_{577726AD-B345-4CA5-9359-92ACDA606B0C}" xr6:coauthVersionLast="47" xr6:coauthVersionMax="47" xr10:uidLastSave="{00000000-0000-0000-0000-000000000000}"/>
  <bookViews>
    <workbookView xWindow="-57720" yWindow="-1770" windowWidth="29040" windowHeight="15720" tabRatio="821" activeTab="12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state="hidden" r:id="rId27"/>
    <sheet name="12a" sheetId="128" state="hidden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5" sheetId="173" state="hidden" r:id="rId72"/>
    <sheet name="35a" sheetId="174" state="hidden" r:id="rId73"/>
    <sheet name="36" sheetId="175" state="hidden" r:id="rId74"/>
    <sheet name="34a" sheetId="172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4" hidden="1">'34a'!#REF!</definedName>
    <definedName name="_xlnm._FilterDatabase" localSheetId="72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" i="107" l="1"/>
  <c r="I41" i="3"/>
  <c r="N8" i="107"/>
  <c r="N9" i="107"/>
  <c r="N10" i="107"/>
  <c r="N11" i="107"/>
  <c r="N12" i="107"/>
  <c r="N8" i="109"/>
  <c r="N9" i="109"/>
  <c r="N10" i="109"/>
  <c r="N11" i="109"/>
  <c r="N12" i="109"/>
  <c r="N8" i="111"/>
  <c r="N9" i="111"/>
  <c r="N10" i="111"/>
  <c r="N11" i="111"/>
  <c r="N12" i="111"/>
  <c r="N8" i="113"/>
  <c r="N9" i="113"/>
  <c r="N10" i="113"/>
  <c r="N11" i="113"/>
  <c r="N12" i="113"/>
  <c r="N8" i="115"/>
  <c r="N9" i="115"/>
  <c r="N10" i="115"/>
  <c r="N11" i="115"/>
  <c r="N12" i="115"/>
  <c r="N8" i="117"/>
  <c r="N9" i="117"/>
  <c r="N10" i="117"/>
  <c r="N11" i="117"/>
  <c r="N12" i="117"/>
  <c r="N8" i="119"/>
  <c r="N9" i="119"/>
  <c r="N10" i="119"/>
  <c r="N11" i="119"/>
  <c r="N12" i="119"/>
  <c r="N8" i="121"/>
  <c r="N9" i="121"/>
  <c r="N10" i="121"/>
  <c r="N11" i="121"/>
  <c r="N12" i="121"/>
  <c r="N8" i="123"/>
  <c r="N9" i="123"/>
  <c r="N10" i="123"/>
  <c r="N11" i="123"/>
  <c r="N12" i="123"/>
  <c r="N8" i="125"/>
  <c r="N9" i="125"/>
  <c r="N10" i="125"/>
  <c r="N11" i="125"/>
  <c r="N12" i="125"/>
  <c r="N8" i="3"/>
  <c r="N9" i="3"/>
  <c r="N10" i="3"/>
  <c r="N11" i="3"/>
  <c r="N12" i="3"/>
  <c r="O28" i="116"/>
  <c r="P28" i="116"/>
  <c r="B12" i="106"/>
  <c r="B13" i="106"/>
  <c r="B14" i="106"/>
  <c r="E29" i="109"/>
  <c r="R495" i="110"/>
  <c r="E30" i="109"/>
  <c r="S495" i="124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N5" i="4"/>
  <c r="O5" i="4"/>
  <c r="P5" i="4" s="1"/>
  <c r="N6" i="4"/>
  <c r="O6" i="4"/>
  <c r="P6" i="4" s="1"/>
  <c r="N7" i="4"/>
  <c r="O7" i="4"/>
  <c r="P7" i="4" s="1"/>
  <c r="N8" i="4"/>
  <c r="O8" i="4"/>
  <c r="P8" i="4" s="1"/>
  <c r="N9" i="4"/>
  <c r="O9" i="4"/>
  <c r="P9" i="4" s="1"/>
  <c r="N10" i="4"/>
  <c r="O10" i="4"/>
  <c r="P10" i="4" s="1"/>
  <c r="N11" i="4"/>
  <c r="O11" i="4"/>
  <c r="P11" i="4" s="1"/>
  <c r="N12" i="4"/>
  <c r="O12" i="4"/>
  <c r="P12" i="4" s="1"/>
  <c r="N13" i="4"/>
  <c r="O13" i="4"/>
  <c r="P13" i="4" s="1"/>
  <c r="N14" i="4"/>
  <c r="O14" i="4"/>
  <c r="P14" i="4" s="1"/>
  <c r="N15" i="4"/>
  <c r="O15" i="4"/>
  <c r="P15" i="4" s="1"/>
  <c r="N17" i="4"/>
  <c r="O17" i="4"/>
  <c r="P17" i="4" s="1"/>
  <c r="N18" i="4"/>
  <c r="O18" i="4"/>
  <c r="P18" i="4" s="1"/>
  <c r="N19" i="4"/>
  <c r="O19" i="4"/>
  <c r="P19" i="4" s="1"/>
  <c r="N20" i="4"/>
  <c r="O20" i="4"/>
  <c r="P20" i="4" s="1"/>
  <c r="N21" i="4"/>
  <c r="O21" i="4"/>
  <c r="P21" i="4" s="1"/>
  <c r="N22" i="4"/>
  <c r="O22" i="4"/>
  <c r="P22" i="4" s="1"/>
  <c r="N23" i="4"/>
  <c r="O23" i="4"/>
  <c r="P23" i="4" s="1"/>
  <c r="N24" i="4"/>
  <c r="O24" i="4"/>
  <c r="P24" i="4" s="1"/>
  <c r="N25" i="4"/>
  <c r="O25" i="4"/>
  <c r="P25" i="4" s="1"/>
  <c r="N26" i="4"/>
  <c r="O26" i="4"/>
  <c r="P26" i="4" s="1"/>
  <c r="N27" i="4"/>
  <c r="O27" i="4"/>
  <c r="P27" i="4" s="1"/>
  <c r="N28" i="4"/>
  <c r="O28" i="4"/>
  <c r="P28" i="4" s="1"/>
  <c r="N29" i="4"/>
  <c r="O29" i="4"/>
  <c r="P29" i="4" s="1"/>
  <c r="N30" i="4"/>
  <c r="O30" i="4"/>
  <c r="P30" i="4" s="1"/>
  <c r="N31" i="4"/>
  <c r="O31" i="4"/>
  <c r="P31" i="4" s="1"/>
  <c r="N32" i="4"/>
  <c r="O32" i="4"/>
  <c r="P32" i="4" s="1"/>
  <c r="N33" i="4"/>
  <c r="O33" i="4"/>
  <c r="P33" i="4" s="1"/>
  <c r="N34" i="4"/>
  <c r="O34" i="4"/>
  <c r="P34" i="4" s="1"/>
  <c r="N35" i="4"/>
  <c r="O35" i="4"/>
  <c r="P35" i="4" s="1"/>
  <c r="N36" i="4"/>
  <c r="O36" i="4"/>
  <c r="P36" i="4" s="1"/>
  <c r="N37" i="4"/>
  <c r="O37" i="4"/>
  <c r="P37" i="4" s="1"/>
  <c r="N38" i="4"/>
  <c r="O38" i="4"/>
  <c r="P38" i="4" s="1"/>
  <c r="N39" i="4"/>
  <c r="O39" i="4"/>
  <c r="P39" i="4" s="1"/>
  <c r="N40" i="4"/>
  <c r="O40" i="4"/>
  <c r="P40" i="4" s="1"/>
  <c r="N41" i="4"/>
  <c r="O41" i="4"/>
  <c r="P41" i="4" s="1"/>
  <c r="N42" i="4"/>
  <c r="O42" i="4"/>
  <c r="P42" i="4" s="1"/>
  <c r="N43" i="4"/>
  <c r="O43" i="4"/>
  <c r="P43" i="4" s="1"/>
  <c r="N44" i="4"/>
  <c r="O44" i="4"/>
  <c r="P44" i="4" s="1"/>
  <c r="N45" i="4"/>
  <c r="O45" i="4"/>
  <c r="P45" i="4" s="1"/>
  <c r="N46" i="4"/>
  <c r="O46" i="4"/>
  <c r="P46" i="4" s="1"/>
  <c r="N47" i="4"/>
  <c r="O47" i="4"/>
  <c r="P47" i="4" s="1"/>
  <c r="N48" i="4"/>
  <c r="O48" i="4"/>
  <c r="P48" i="4" s="1"/>
  <c r="N49" i="4"/>
  <c r="O49" i="4"/>
  <c r="P49" i="4" s="1"/>
  <c r="N50" i="4"/>
  <c r="O50" i="4"/>
  <c r="P50" i="4" s="1"/>
  <c r="N51" i="4"/>
  <c r="O51" i="4"/>
  <c r="P51" i="4" s="1"/>
  <c r="N52" i="4"/>
  <c r="O52" i="4"/>
  <c r="P52" i="4" s="1"/>
  <c r="N53" i="4"/>
  <c r="O53" i="4"/>
  <c r="P53" i="4" s="1"/>
  <c r="N54" i="4"/>
  <c r="O54" i="4"/>
  <c r="P54" i="4" s="1"/>
  <c r="N55" i="4"/>
  <c r="O55" i="4"/>
  <c r="P55" i="4" s="1"/>
  <c r="N56" i="4"/>
  <c r="O56" i="4"/>
  <c r="P56" i="4" s="1"/>
  <c r="N57" i="4"/>
  <c r="O57" i="4"/>
  <c r="P57" i="4" s="1"/>
  <c r="N58" i="4"/>
  <c r="O58" i="4"/>
  <c r="P58" i="4" s="1"/>
  <c r="N59" i="4"/>
  <c r="O59" i="4"/>
  <c r="P59" i="4" s="1"/>
  <c r="N60" i="4"/>
  <c r="O60" i="4"/>
  <c r="P60" i="4" s="1"/>
  <c r="N61" i="4"/>
  <c r="O61" i="4"/>
  <c r="P61" i="4" s="1"/>
  <c r="N62" i="4"/>
  <c r="O62" i="4"/>
  <c r="P62" i="4" s="1"/>
  <c r="N63" i="4"/>
  <c r="O63" i="4"/>
  <c r="P63" i="4" s="1"/>
  <c r="N64" i="4"/>
  <c r="O64" i="4"/>
  <c r="P64" i="4" s="1"/>
  <c r="N65" i="4"/>
  <c r="O65" i="4"/>
  <c r="P65" i="4" s="1"/>
  <c r="N66" i="4"/>
  <c r="O66" i="4"/>
  <c r="P66" i="4" s="1"/>
  <c r="N67" i="4"/>
  <c r="O67" i="4"/>
  <c r="P67" i="4" s="1"/>
  <c r="N68" i="4"/>
  <c r="O68" i="4"/>
  <c r="P68" i="4" s="1"/>
  <c r="N69" i="4"/>
  <c r="O69" i="4"/>
  <c r="P69" i="4" s="1"/>
  <c r="N70" i="4"/>
  <c r="O70" i="4"/>
  <c r="P70" i="4" s="1"/>
  <c r="N71" i="4"/>
  <c r="O71" i="4"/>
  <c r="P71" i="4" s="1"/>
  <c r="N72" i="4"/>
  <c r="O72" i="4"/>
  <c r="P72" i="4" s="1"/>
  <c r="N73" i="4"/>
  <c r="O73" i="4"/>
  <c r="P73" i="4" s="1"/>
  <c r="N74" i="4"/>
  <c r="O74" i="4"/>
  <c r="P74" i="4" s="1"/>
  <c r="N75" i="4"/>
  <c r="O75" i="4"/>
  <c r="P75" i="4" s="1"/>
  <c r="N76" i="4"/>
  <c r="O76" i="4"/>
  <c r="P76" i="4" s="1"/>
  <c r="N77" i="4"/>
  <c r="O77" i="4"/>
  <c r="P77" i="4" s="1"/>
  <c r="N78" i="4"/>
  <c r="O78" i="4"/>
  <c r="P78" i="4" s="1"/>
  <c r="N79" i="4"/>
  <c r="O79" i="4"/>
  <c r="P79" i="4" s="1"/>
  <c r="N80" i="4"/>
  <c r="O80" i="4"/>
  <c r="P80" i="4" s="1"/>
  <c r="N82" i="4"/>
  <c r="O82" i="4"/>
  <c r="P82" i="4" s="1"/>
  <c r="N83" i="4"/>
  <c r="O83" i="4"/>
  <c r="P83" i="4" s="1"/>
  <c r="N84" i="4"/>
  <c r="O84" i="4"/>
  <c r="P84" i="4" s="1"/>
  <c r="N85" i="4"/>
  <c r="O85" i="4"/>
  <c r="P85" i="4" s="1"/>
  <c r="N86" i="4"/>
  <c r="O86" i="4"/>
  <c r="P86" i="4" s="1"/>
  <c r="N87" i="4"/>
  <c r="O87" i="4"/>
  <c r="P87" i="4" s="1"/>
  <c r="N88" i="4"/>
  <c r="O88" i="4"/>
  <c r="P88" i="4" s="1"/>
  <c r="N89" i="4"/>
  <c r="O89" i="4"/>
  <c r="P89" i="4" s="1"/>
  <c r="N90" i="4"/>
  <c r="O90" i="4"/>
  <c r="P90" i="4" s="1"/>
  <c r="N91" i="4"/>
  <c r="O91" i="4"/>
  <c r="P91" i="4" s="1"/>
  <c r="N92" i="4"/>
  <c r="O92" i="4"/>
  <c r="P92" i="4" s="1"/>
  <c r="N93" i="4"/>
  <c r="O93" i="4"/>
  <c r="P93" i="4" s="1"/>
  <c r="N94" i="4"/>
  <c r="O94" i="4"/>
  <c r="P94" i="4" s="1"/>
  <c r="N95" i="4"/>
  <c r="O95" i="4"/>
  <c r="P95" i="4" s="1"/>
  <c r="N96" i="4"/>
  <c r="O96" i="4"/>
  <c r="N97" i="4"/>
  <c r="O97" i="4"/>
  <c r="P97" i="4" s="1"/>
  <c r="N98" i="4"/>
  <c r="O98" i="4"/>
  <c r="P98" i="4" s="1"/>
  <c r="N99" i="4"/>
  <c r="O99" i="4"/>
  <c r="P99" i="4" s="1"/>
  <c r="N100" i="4"/>
  <c r="O100" i="4"/>
  <c r="P100" i="4" s="1"/>
  <c r="N101" i="4"/>
  <c r="O101" i="4"/>
  <c r="P101" i="4" s="1"/>
  <c r="N102" i="4"/>
  <c r="O102" i="4"/>
  <c r="P102" i="4" s="1"/>
  <c r="N103" i="4"/>
  <c r="O103" i="4"/>
  <c r="P103" i="4" s="1"/>
  <c r="N104" i="4"/>
  <c r="O104" i="4"/>
  <c r="P104" i="4" s="1"/>
  <c r="N105" i="4"/>
  <c r="O105" i="4"/>
  <c r="P105" i="4" s="1"/>
  <c r="N106" i="4"/>
  <c r="O106" i="4"/>
  <c r="P106" i="4" s="1"/>
  <c r="N107" i="4"/>
  <c r="O107" i="4"/>
  <c r="P107" i="4" s="1"/>
  <c r="N108" i="4"/>
  <c r="O108" i="4"/>
  <c r="P108" i="4" s="1"/>
  <c r="N109" i="4"/>
  <c r="O109" i="4"/>
  <c r="P109" i="4" s="1"/>
  <c r="N110" i="4"/>
  <c r="O110" i="4"/>
  <c r="P110" i="4" s="1"/>
  <c r="N111" i="4"/>
  <c r="O111" i="4"/>
  <c r="P111" i="4" s="1"/>
  <c r="N112" i="4"/>
  <c r="O112" i="4"/>
  <c r="P112" i="4" s="1"/>
  <c r="N113" i="4"/>
  <c r="O113" i="4"/>
  <c r="P113" i="4" s="1"/>
  <c r="N114" i="4"/>
  <c r="O114" i="4"/>
  <c r="P114" i="4" s="1"/>
  <c r="N115" i="4"/>
  <c r="O115" i="4"/>
  <c r="P115" i="4" s="1"/>
  <c r="N116" i="4"/>
  <c r="O116" i="4"/>
  <c r="P116" i="4" s="1"/>
  <c r="N117" i="4"/>
  <c r="O117" i="4"/>
  <c r="P117" i="4" s="1"/>
  <c r="N118" i="4"/>
  <c r="O118" i="4"/>
  <c r="P118" i="4" s="1"/>
  <c r="N119" i="4"/>
  <c r="O119" i="4"/>
  <c r="P119" i="4" s="1"/>
  <c r="N120" i="4"/>
  <c r="O120" i="4"/>
  <c r="P120" i="4" s="1"/>
  <c r="N121" i="4"/>
  <c r="O121" i="4"/>
  <c r="P121" i="4" s="1"/>
  <c r="N122" i="4"/>
  <c r="O122" i="4"/>
  <c r="P122" i="4" s="1"/>
  <c r="N123" i="4"/>
  <c r="O123" i="4"/>
  <c r="P123" i="4" s="1"/>
  <c r="N124" i="4"/>
  <c r="O124" i="4"/>
  <c r="P124" i="4" s="1"/>
  <c r="N125" i="4"/>
  <c r="O125" i="4"/>
  <c r="P125" i="4" s="1"/>
  <c r="N126" i="4"/>
  <c r="O126" i="4"/>
  <c r="P126" i="4" s="1"/>
  <c r="N127" i="4"/>
  <c r="O127" i="4"/>
  <c r="P127" i="4" s="1"/>
  <c r="N128" i="4"/>
  <c r="O128" i="4"/>
  <c r="P128" i="4" s="1"/>
  <c r="N129" i="4"/>
  <c r="O129" i="4"/>
  <c r="P129" i="4" s="1"/>
  <c r="N130" i="4"/>
  <c r="O130" i="4"/>
  <c r="P130" i="4" s="1"/>
  <c r="N131" i="4"/>
  <c r="O131" i="4"/>
  <c r="P131" i="4" s="1"/>
  <c r="N132" i="4"/>
  <c r="O132" i="4"/>
  <c r="P132" i="4" s="1"/>
  <c r="N133" i="4"/>
  <c r="O133" i="4"/>
  <c r="P133" i="4" s="1"/>
  <c r="N134" i="4"/>
  <c r="O134" i="4"/>
  <c r="P134" i="4" s="1"/>
  <c r="N135" i="4"/>
  <c r="O135" i="4"/>
  <c r="P135" i="4" s="1"/>
  <c r="N136" i="4"/>
  <c r="O136" i="4"/>
  <c r="P136" i="4" s="1"/>
  <c r="N137" i="4"/>
  <c r="O137" i="4"/>
  <c r="P137" i="4" s="1"/>
  <c r="N138" i="4"/>
  <c r="O138" i="4"/>
  <c r="P138" i="4" s="1"/>
  <c r="N139" i="4"/>
  <c r="O139" i="4"/>
  <c r="P139" i="4" s="1"/>
  <c r="N140" i="4"/>
  <c r="O140" i="4"/>
  <c r="P140" i="4" s="1"/>
  <c r="N141" i="4"/>
  <c r="O141" i="4"/>
  <c r="P141" i="4" s="1"/>
  <c r="N142" i="4"/>
  <c r="O142" i="4"/>
  <c r="P142" i="4" s="1"/>
  <c r="N143" i="4"/>
  <c r="O143" i="4"/>
  <c r="P143" i="4" s="1"/>
  <c r="N144" i="4"/>
  <c r="O144" i="4"/>
  <c r="P144" i="4" s="1"/>
  <c r="N145" i="4"/>
  <c r="O145" i="4"/>
  <c r="P145" i="4" s="1"/>
  <c r="N146" i="4"/>
  <c r="O146" i="4"/>
  <c r="P146" i="4" s="1"/>
  <c r="N147" i="4"/>
  <c r="O147" i="4"/>
  <c r="P147" i="4" s="1"/>
  <c r="N148" i="4"/>
  <c r="O148" i="4"/>
  <c r="P148" i="4" s="1"/>
  <c r="N149" i="4"/>
  <c r="O149" i="4"/>
  <c r="P149" i="4" s="1"/>
  <c r="N150" i="4"/>
  <c r="O150" i="4"/>
  <c r="P150" i="4" s="1"/>
  <c r="N151" i="4"/>
  <c r="O151" i="4"/>
  <c r="P151" i="4" s="1"/>
  <c r="N152" i="4"/>
  <c r="O152" i="4"/>
  <c r="P152" i="4" s="1"/>
  <c r="N153" i="4"/>
  <c r="O153" i="4"/>
  <c r="P153" i="4" s="1"/>
  <c r="N154" i="4"/>
  <c r="O154" i="4"/>
  <c r="P154" i="4" s="1"/>
  <c r="N155" i="4"/>
  <c r="O155" i="4"/>
  <c r="P155" i="4" s="1"/>
  <c r="N156" i="4"/>
  <c r="O156" i="4"/>
  <c r="P156" i="4" s="1"/>
  <c r="N157" i="4"/>
  <c r="O157" i="4"/>
  <c r="P157" i="4" s="1"/>
  <c r="N160" i="4"/>
  <c r="O160" i="4"/>
  <c r="P160" i="4" s="1"/>
  <c r="N161" i="4"/>
  <c r="O161" i="4"/>
  <c r="P161" i="4" s="1"/>
  <c r="N162" i="4"/>
  <c r="O162" i="4"/>
  <c r="P162" i="4" s="1"/>
  <c r="N163" i="4"/>
  <c r="O163" i="4"/>
  <c r="P163" i="4" s="1"/>
  <c r="N164" i="4"/>
  <c r="O164" i="4"/>
  <c r="P164" i="4" s="1"/>
  <c r="N165" i="4"/>
  <c r="O165" i="4"/>
  <c r="P165" i="4" s="1"/>
  <c r="N166" i="4"/>
  <c r="O166" i="4"/>
  <c r="P166" i="4" s="1"/>
  <c r="N167" i="4"/>
  <c r="O167" i="4"/>
  <c r="P167" i="4" s="1"/>
  <c r="N168" i="4"/>
  <c r="O168" i="4"/>
  <c r="P168" i="4" s="1"/>
  <c r="N169" i="4"/>
  <c r="O169" i="4"/>
  <c r="P169" i="4" s="1"/>
  <c r="N170" i="4"/>
  <c r="O170" i="4"/>
  <c r="P170" i="4" s="1"/>
  <c r="N171" i="4"/>
  <c r="O171" i="4"/>
  <c r="P171" i="4" s="1"/>
  <c r="N172" i="4"/>
  <c r="O172" i="4"/>
  <c r="P172" i="4" s="1"/>
  <c r="N173" i="4"/>
  <c r="O173" i="4"/>
  <c r="P173" i="4" s="1"/>
  <c r="N174" i="4"/>
  <c r="O174" i="4"/>
  <c r="P174" i="4" s="1"/>
  <c r="N175" i="4"/>
  <c r="O175" i="4"/>
  <c r="P175" i="4" s="1"/>
  <c r="N176" i="4"/>
  <c r="O176" i="4"/>
  <c r="P176" i="4" s="1"/>
  <c r="N177" i="4"/>
  <c r="O177" i="4"/>
  <c r="P177" i="4" s="1"/>
  <c r="N178" i="4"/>
  <c r="O178" i="4"/>
  <c r="P178" i="4" s="1"/>
  <c r="N179" i="4"/>
  <c r="O179" i="4"/>
  <c r="P179" i="4" s="1"/>
  <c r="N180" i="4"/>
  <c r="O180" i="4"/>
  <c r="P180" i="4" s="1"/>
  <c r="N181" i="4"/>
  <c r="O181" i="4"/>
  <c r="P181" i="4" s="1"/>
  <c r="N182" i="4"/>
  <c r="O182" i="4"/>
  <c r="P182" i="4" s="1"/>
  <c r="W495" i="112"/>
  <c r="E34" i="111"/>
  <c r="E34" i="113"/>
  <c r="V495" i="112"/>
  <c r="E33" i="111"/>
  <c r="N13" i="114"/>
  <c r="O13" i="114"/>
  <c r="N14" i="114"/>
  <c r="O14" i="114"/>
  <c r="P14" i="114" s="1"/>
  <c r="N15" i="114"/>
  <c r="O15" i="114"/>
  <c r="P15" i="114" s="1"/>
  <c r="N16" i="114"/>
  <c r="O16" i="114"/>
  <c r="N17" i="114"/>
  <c r="O17" i="114"/>
  <c r="N18" i="114"/>
  <c r="O18" i="114"/>
  <c r="P18" i="114" s="1"/>
  <c r="N19" i="114"/>
  <c r="O19" i="114"/>
  <c r="P19" i="114"/>
  <c r="N20" i="114"/>
  <c r="O20" i="114"/>
  <c r="N21" i="114"/>
  <c r="O21" i="114"/>
  <c r="N22" i="114"/>
  <c r="O22" i="114"/>
  <c r="P22" i="114"/>
  <c r="N23" i="114"/>
  <c r="O23" i="114"/>
  <c r="P23" i="114" s="1"/>
  <c r="N24" i="114"/>
  <c r="O24" i="114"/>
  <c r="N25" i="114"/>
  <c r="P25" i="114" s="1"/>
  <c r="O25" i="114"/>
  <c r="N26" i="114"/>
  <c r="O26" i="114"/>
  <c r="P26" i="114" s="1"/>
  <c r="N27" i="114"/>
  <c r="O27" i="114"/>
  <c r="P27" i="114"/>
  <c r="N28" i="114"/>
  <c r="O28" i="114"/>
  <c r="N29" i="114"/>
  <c r="O29" i="114"/>
  <c r="N25" i="112"/>
  <c r="O25" i="112"/>
  <c r="P25" i="112" s="1"/>
  <c r="N26" i="112"/>
  <c r="O26" i="112"/>
  <c r="P26" i="112" s="1"/>
  <c r="N27" i="112"/>
  <c r="O27" i="112"/>
  <c r="P27" i="112" s="1"/>
  <c r="N28" i="112"/>
  <c r="O28" i="112"/>
  <c r="P28" i="112" s="1"/>
  <c r="N29" i="112"/>
  <c r="O29" i="112"/>
  <c r="P29" i="112"/>
  <c r="N30" i="112"/>
  <c r="O30" i="112"/>
  <c r="P30" i="112" s="1"/>
  <c r="N31" i="112"/>
  <c r="O31" i="112"/>
  <c r="P31" i="112" s="1"/>
  <c r="N32" i="112"/>
  <c r="O32" i="112"/>
  <c r="P32" i="112" s="1"/>
  <c r="N33" i="112"/>
  <c r="O33" i="112"/>
  <c r="P33" i="112" s="1"/>
  <c r="N34" i="112"/>
  <c r="O34" i="112"/>
  <c r="P34" i="112" s="1"/>
  <c r="N35" i="112"/>
  <c r="O35" i="112"/>
  <c r="P35" i="112" s="1"/>
  <c r="N36" i="112"/>
  <c r="O36" i="112"/>
  <c r="P36" i="112" s="1"/>
  <c r="N37" i="112"/>
  <c r="O37" i="112"/>
  <c r="P37" i="112" s="1"/>
  <c r="N38" i="112"/>
  <c r="O38" i="112"/>
  <c r="P38" i="112" s="1"/>
  <c r="N39" i="112"/>
  <c r="O39" i="112"/>
  <c r="P39" i="112" s="1"/>
  <c r="N40" i="112"/>
  <c r="O40" i="112"/>
  <c r="P40" i="112"/>
  <c r="N41" i="112"/>
  <c r="O41" i="112"/>
  <c r="P41" i="112" s="1"/>
  <c r="N43" i="112"/>
  <c r="O43" i="112"/>
  <c r="P43" i="112" s="1"/>
  <c r="N4" i="112"/>
  <c r="N5" i="112"/>
  <c r="N6" i="112"/>
  <c r="N7" i="112"/>
  <c r="N8" i="112"/>
  <c r="N9" i="112"/>
  <c r="N10" i="112"/>
  <c r="N11" i="112"/>
  <c r="N12" i="112"/>
  <c r="N13" i="112"/>
  <c r="N14" i="112"/>
  <c r="N15" i="112"/>
  <c r="N16" i="112"/>
  <c r="N17" i="112"/>
  <c r="N18" i="112"/>
  <c r="N19" i="112"/>
  <c r="N20" i="112"/>
  <c r="N21" i="112"/>
  <c r="N22" i="112"/>
  <c r="N23" i="112"/>
  <c r="N24" i="112"/>
  <c r="N23" i="116"/>
  <c r="N17" i="116"/>
  <c r="N18" i="116"/>
  <c r="N19" i="116"/>
  <c r="N20" i="116"/>
  <c r="N21" i="116"/>
  <c r="N22" i="116"/>
  <c r="N24" i="116"/>
  <c r="N25" i="116"/>
  <c r="N26" i="116"/>
  <c r="P26" i="116" s="1"/>
  <c r="N27" i="116"/>
  <c r="N28" i="116"/>
  <c r="N29" i="116"/>
  <c r="N30" i="116"/>
  <c r="N31" i="116"/>
  <c r="N32" i="116"/>
  <c r="N33" i="116"/>
  <c r="N34" i="116"/>
  <c r="N35" i="116"/>
  <c r="N36" i="116"/>
  <c r="N37" i="116"/>
  <c r="N38" i="116"/>
  <c r="N39" i="116"/>
  <c r="N40" i="116"/>
  <c r="N41" i="116"/>
  <c r="N42" i="116"/>
  <c r="N43" i="116"/>
  <c r="N44" i="116"/>
  <c r="N45" i="116"/>
  <c r="N46" i="116"/>
  <c r="O17" i="116"/>
  <c r="O18" i="116"/>
  <c r="O19" i="116"/>
  <c r="O20" i="116"/>
  <c r="O21" i="116"/>
  <c r="P21" i="116" s="1"/>
  <c r="O22" i="116"/>
  <c r="P22" i="116" s="1"/>
  <c r="O23" i="116"/>
  <c r="P23" i="116" s="1"/>
  <c r="O24" i="116"/>
  <c r="O25" i="116"/>
  <c r="P25" i="116" s="1"/>
  <c r="O26" i="116"/>
  <c r="O27" i="116"/>
  <c r="P27" i="116"/>
  <c r="O29" i="116"/>
  <c r="O30" i="116"/>
  <c r="O31" i="116"/>
  <c r="O32" i="116"/>
  <c r="O33" i="116"/>
  <c r="O34" i="116"/>
  <c r="P34" i="116" s="1"/>
  <c r="O35" i="116"/>
  <c r="P35" i="116" s="1"/>
  <c r="O36" i="116"/>
  <c r="P36" i="116" s="1"/>
  <c r="O37" i="116"/>
  <c r="P37" i="116" s="1"/>
  <c r="O38" i="116"/>
  <c r="O39" i="116"/>
  <c r="O40" i="116"/>
  <c r="O41" i="116"/>
  <c r="P41" i="116" s="1"/>
  <c r="O42" i="116"/>
  <c r="O43" i="116"/>
  <c r="O44" i="116"/>
  <c r="O45" i="116"/>
  <c r="O46" i="116"/>
  <c r="P46" i="116" s="1"/>
  <c r="P499" i="122" a="1"/>
  <c r="P499" i="122"/>
  <c r="N3" i="121"/>
  <c r="H11" i="121"/>
  <c r="H14" i="121" s="1"/>
  <c r="S495" i="122"/>
  <c r="E29" i="121"/>
  <c r="G29" i="121"/>
  <c r="I29" i="121"/>
  <c r="T495" i="122"/>
  <c r="E31" i="121"/>
  <c r="G31" i="121"/>
  <c r="I31" i="121"/>
  <c r="G499" i="122" a="1"/>
  <c r="G499" i="122"/>
  <c r="G500" i="122" a="1"/>
  <c r="G500" i="122"/>
  <c r="G501" i="122" a="1"/>
  <c r="G502" i="122" a="1"/>
  <c r="G503" i="122" a="1"/>
  <c r="G509" i="122" a="1"/>
  <c r="G510" i="122" a="1"/>
  <c r="G511" i="122" a="1"/>
  <c r="G501" i="122"/>
  <c r="G502" i="122"/>
  <c r="G503" i="122"/>
  <c r="G509" i="122"/>
  <c r="G510" i="122"/>
  <c r="G511" i="122"/>
  <c r="F499" i="122" a="1"/>
  <c r="F499" i="122"/>
  <c r="F500" i="122" a="1"/>
  <c r="F500" i="122"/>
  <c r="F501" i="122" a="1"/>
  <c r="F502" i="122" a="1"/>
  <c r="F503" i="122" a="1"/>
  <c r="F508" i="122" a="1"/>
  <c r="F508" i="122" s="1"/>
  <c r="F509" i="122" a="1"/>
  <c r="F510" i="122" a="1"/>
  <c r="F511" i="122" a="1"/>
  <c r="F501" i="122"/>
  <c r="F502" i="122"/>
  <c r="F503" i="122"/>
  <c r="F509" i="122"/>
  <c r="F510" i="122"/>
  <c r="F511" i="122"/>
  <c r="R495" i="122"/>
  <c r="E30" i="121"/>
  <c r="G30" i="121"/>
  <c r="I30" i="121"/>
  <c r="U495" i="122"/>
  <c r="E32" i="121"/>
  <c r="G32" i="121"/>
  <c r="I32" i="121"/>
  <c r="V495" i="122"/>
  <c r="E33" i="121"/>
  <c r="G33" i="121"/>
  <c r="I33" i="121"/>
  <c r="W495" i="122"/>
  <c r="E34" i="121"/>
  <c r="G34" i="121"/>
  <c r="I34" i="121"/>
  <c r="P499" i="124" a="1"/>
  <c r="P499" i="124"/>
  <c r="N3" i="123"/>
  <c r="H11" i="123"/>
  <c r="H14" i="123" s="1"/>
  <c r="G499" i="124" a="1"/>
  <c r="G499" i="124"/>
  <c r="G500" i="124" a="1"/>
  <c r="G500" i="124"/>
  <c r="G501" i="124" a="1"/>
  <c r="G502" i="124" a="1"/>
  <c r="G503" i="124" a="1"/>
  <c r="G505" i="124" a="1"/>
  <c r="G505" i="124" s="1"/>
  <c r="G506" i="124" a="1"/>
  <c r="G506" i="124" s="1"/>
  <c r="G508" i="124" a="1"/>
  <c r="G509" i="124" a="1"/>
  <c r="G510" i="124" a="1"/>
  <c r="G511" i="124" a="1"/>
  <c r="G501" i="124"/>
  <c r="G502" i="124"/>
  <c r="G503" i="124"/>
  <c r="G508" i="124"/>
  <c r="G509" i="124"/>
  <c r="G510" i="124"/>
  <c r="G511" i="124"/>
  <c r="F499" i="124" a="1"/>
  <c r="F499" i="124"/>
  <c r="F500" i="124" a="1"/>
  <c r="F500" i="124"/>
  <c r="F501" i="124" a="1"/>
  <c r="F502" i="124" a="1"/>
  <c r="F503" i="124" a="1"/>
  <c r="F504" i="124" a="1"/>
  <c r="F504" i="124" s="1"/>
  <c r="F505" i="124" a="1"/>
  <c r="F505" i="124" s="1"/>
  <c r="F506" i="124" a="1"/>
  <c r="F506" i="124" s="1"/>
  <c r="F508" i="124" a="1"/>
  <c r="F508" i="124" s="1"/>
  <c r="F509" i="124" a="1"/>
  <c r="F510" i="124" a="1"/>
  <c r="F511" i="124" a="1"/>
  <c r="F501" i="124"/>
  <c r="F502" i="124"/>
  <c r="F503" i="124"/>
  <c r="F509" i="124"/>
  <c r="F510" i="124"/>
  <c r="F511" i="124"/>
  <c r="E29" i="123"/>
  <c r="G29" i="123"/>
  <c r="I29" i="123"/>
  <c r="R495" i="124"/>
  <c r="E30" i="123"/>
  <c r="G30" i="123"/>
  <c r="I30" i="123"/>
  <c r="T495" i="124"/>
  <c r="E31" i="123"/>
  <c r="G31" i="123"/>
  <c r="I31" i="123"/>
  <c r="U495" i="124"/>
  <c r="E32" i="123"/>
  <c r="G32" i="123"/>
  <c r="I32" i="123"/>
  <c r="V495" i="124"/>
  <c r="E33" i="123"/>
  <c r="G33" i="123"/>
  <c r="I33" i="123"/>
  <c r="W495" i="124"/>
  <c r="E34" i="123"/>
  <c r="G34" i="123"/>
  <c r="I34" i="123"/>
  <c r="P499" i="126" a="1"/>
  <c r="P499" i="126"/>
  <c r="N3" i="125"/>
  <c r="H11" i="125"/>
  <c r="H14" i="125" s="1"/>
  <c r="S495" i="126"/>
  <c r="E29" i="125"/>
  <c r="G29" i="125" s="1"/>
  <c r="I29" i="125" s="1"/>
  <c r="G499" i="126" a="1"/>
  <c r="G499" i="126"/>
  <c r="G500" i="126" a="1"/>
  <c r="G500" i="126"/>
  <c r="G501" i="126" a="1"/>
  <c r="G502" i="126" a="1"/>
  <c r="G503" i="126" a="1"/>
  <c r="G504" i="126" a="1"/>
  <c r="G506" i="126" a="1"/>
  <c r="G506" i="126" s="1"/>
  <c r="G509" i="126" a="1"/>
  <c r="G510" i="126" a="1"/>
  <c r="G511" i="126" a="1"/>
  <c r="G501" i="126"/>
  <c r="G502" i="126"/>
  <c r="G503" i="126"/>
  <c r="G504" i="126"/>
  <c r="G509" i="126"/>
  <c r="G510" i="126"/>
  <c r="G511" i="126"/>
  <c r="F499" i="126" a="1"/>
  <c r="F499" i="126"/>
  <c r="F500" i="126" a="1"/>
  <c r="F500" i="126"/>
  <c r="F501" i="126" a="1"/>
  <c r="F502" i="126" a="1"/>
  <c r="F503" i="126" a="1"/>
  <c r="F509" i="126" a="1"/>
  <c r="F510" i="126" a="1"/>
  <c r="F511" i="126" a="1"/>
  <c r="F501" i="126"/>
  <c r="F502" i="126"/>
  <c r="F503" i="126"/>
  <c r="F509" i="126"/>
  <c r="F510" i="126"/>
  <c r="F511" i="126"/>
  <c r="R495" i="126"/>
  <c r="E30" i="125"/>
  <c r="G30" i="125"/>
  <c r="I30" i="125"/>
  <c r="T495" i="126"/>
  <c r="E31" i="125"/>
  <c r="G31" i="125"/>
  <c r="I31" i="125"/>
  <c r="U495" i="126"/>
  <c r="E32" i="125"/>
  <c r="G32" i="125"/>
  <c r="I32" i="125"/>
  <c r="V495" i="126"/>
  <c r="E33" i="125"/>
  <c r="G33" i="125"/>
  <c r="I33" i="125"/>
  <c r="W495" i="126"/>
  <c r="E34" i="125"/>
  <c r="G34" i="125"/>
  <c r="I34" i="125"/>
  <c r="B15" i="106"/>
  <c r="B16" i="106"/>
  <c r="O4" i="129"/>
  <c r="P4" i="129" s="1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54" i="106"/>
  <c r="O4" i="116"/>
  <c r="A1" i="129"/>
  <c r="I37" i="3"/>
  <c r="I35" i="3"/>
  <c r="I36" i="3"/>
  <c r="I42" i="3"/>
  <c r="I43" i="3"/>
  <c r="I44" i="3"/>
  <c r="I45" i="3"/>
  <c r="I46" i="3"/>
  <c r="I47" i="3"/>
  <c r="I48" i="3"/>
  <c r="I49" i="3"/>
  <c r="I50" i="3"/>
  <c r="I51" i="3"/>
  <c r="E34" i="152"/>
  <c r="E33" i="152"/>
  <c r="E32" i="152"/>
  <c r="E31" i="152"/>
  <c r="E30" i="152"/>
  <c r="E29" i="152"/>
  <c r="N4" i="114"/>
  <c r="O4" i="114"/>
  <c r="O5" i="114"/>
  <c r="N5" i="114"/>
  <c r="O6" i="114"/>
  <c r="N6" i="114"/>
  <c r="O7" i="114"/>
  <c r="N7" i="114"/>
  <c r="O8" i="114"/>
  <c r="N8" i="114"/>
  <c r="O9" i="114"/>
  <c r="N9" i="114"/>
  <c r="O10" i="114"/>
  <c r="N10" i="114"/>
  <c r="O11" i="114"/>
  <c r="N11" i="114"/>
  <c r="O12" i="114"/>
  <c r="N12" i="114"/>
  <c r="G499" i="114" a="1"/>
  <c r="G499" i="114"/>
  <c r="G500" i="114" a="1"/>
  <c r="G500" i="114"/>
  <c r="G501" i="114" a="1"/>
  <c r="G502" i="114" a="1"/>
  <c r="G503" i="114" a="1"/>
  <c r="G505" i="114" a="1"/>
  <c r="G505" i="114" s="1"/>
  <c r="G509" i="114" a="1"/>
  <c r="G510" i="114" a="1"/>
  <c r="G511" i="114" a="1"/>
  <c r="G501" i="114"/>
  <c r="G502" i="114"/>
  <c r="G503" i="114"/>
  <c r="G509" i="114"/>
  <c r="G510" i="114"/>
  <c r="G511" i="114"/>
  <c r="F499" i="114" a="1"/>
  <c r="F499" i="114"/>
  <c r="F500" i="114" a="1"/>
  <c r="F500" i="114"/>
  <c r="F501" i="114" a="1"/>
  <c r="F502" i="114" a="1"/>
  <c r="F503" i="114" a="1"/>
  <c r="F504" i="114" a="1"/>
  <c r="F504" i="114" s="1"/>
  <c r="F505" i="114" a="1"/>
  <c r="F505" i="114" s="1"/>
  <c r="F507" i="114" a="1"/>
  <c r="F507" i="114" s="1"/>
  <c r="F508" i="114" a="1"/>
  <c r="F509" i="114" a="1"/>
  <c r="F510" i="114" a="1"/>
  <c r="F511" i="114" a="1"/>
  <c r="F501" i="114"/>
  <c r="F502" i="114"/>
  <c r="F503" i="114"/>
  <c r="F508" i="114"/>
  <c r="F509" i="114"/>
  <c r="F510" i="114"/>
  <c r="F511" i="114"/>
  <c r="S495" i="114"/>
  <c r="E29" i="113"/>
  <c r="G29" i="113" s="1"/>
  <c r="I29" i="113" s="1"/>
  <c r="R495" i="114"/>
  <c r="E30" i="113"/>
  <c r="G30" i="113"/>
  <c r="I30" i="113"/>
  <c r="T495" i="114"/>
  <c r="E31" i="113"/>
  <c r="G31" i="113"/>
  <c r="I31" i="113" s="1"/>
  <c r="U495" i="114"/>
  <c r="E32" i="113"/>
  <c r="G32" i="113" s="1"/>
  <c r="I32" i="113" s="1"/>
  <c r="V495" i="114"/>
  <c r="E33" i="113"/>
  <c r="G33" i="113"/>
  <c r="I33" i="113"/>
  <c r="W495" i="114"/>
  <c r="G34" i="113"/>
  <c r="I34" i="113"/>
  <c r="G499" i="118" a="1"/>
  <c r="G499" i="118"/>
  <c r="G500" i="118" a="1"/>
  <c r="G500" i="118"/>
  <c r="G501" i="118" a="1"/>
  <c r="G502" i="118" a="1"/>
  <c r="G503" i="118" a="1"/>
  <c r="G505" i="118" a="1"/>
  <c r="G505" i="118" s="1"/>
  <c r="G507" i="118" a="1"/>
  <c r="G507" i="118" s="1"/>
  <c r="G509" i="118" a="1"/>
  <c r="G510" i="118" a="1"/>
  <c r="G511" i="118" a="1"/>
  <c r="G501" i="118"/>
  <c r="G502" i="118"/>
  <c r="G503" i="118"/>
  <c r="G509" i="118"/>
  <c r="G510" i="118"/>
  <c r="G511" i="118"/>
  <c r="F499" i="118" a="1"/>
  <c r="F499" i="118"/>
  <c r="F500" i="118" a="1"/>
  <c r="F500" i="118"/>
  <c r="F501" i="118" a="1"/>
  <c r="F502" i="118" a="1"/>
  <c r="F503" i="118" a="1"/>
  <c r="F504" i="118" a="1"/>
  <c r="F504" i="118" s="1"/>
  <c r="F505" i="118" a="1"/>
  <c r="F505" i="118" s="1"/>
  <c r="F506" i="118" a="1"/>
  <c r="F506" i="118" s="1"/>
  <c r="F509" i="118" a="1"/>
  <c r="F510" i="118" a="1"/>
  <c r="F511" i="118" a="1"/>
  <c r="F501" i="118"/>
  <c r="F502" i="118"/>
  <c r="F503" i="118"/>
  <c r="F507" i="118"/>
  <c r="F509" i="118"/>
  <c r="F510" i="118"/>
  <c r="F511" i="118"/>
  <c r="S495" i="118"/>
  <c r="E29" i="117"/>
  <c r="G29" i="117"/>
  <c r="I29" i="117"/>
  <c r="R495" i="118"/>
  <c r="E30" i="117"/>
  <c r="G30" i="117"/>
  <c r="I30" i="117"/>
  <c r="T495" i="118"/>
  <c r="E31" i="117"/>
  <c r="G31" i="117"/>
  <c r="I31" i="117"/>
  <c r="U495" i="118"/>
  <c r="E32" i="117"/>
  <c r="G32" i="117"/>
  <c r="I32" i="117"/>
  <c r="V495" i="118"/>
  <c r="E33" i="117"/>
  <c r="G33" i="117"/>
  <c r="I33" i="117"/>
  <c r="W495" i="118"/>
  <c r="E34" i="117"/>
  <c r="G34" i="117"/>
  <c r="I34" i="117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H11" i="127"/>
  <c r="H11" i="130"/>
  <c r="H11" i="132"/>
  <c r="H11" i="134"/>
  <c r="H11" i="136"/>
  <c r="H11" i="138"/>
  <c r="H11" i="140"/>
  <c r="H11" i="142"/>
  <c r="H11" i="144"/>
  <c r="H11" i="146"/>
  <c r="H11" i="148"/>
  <c r="H11" i="150"/>
  <c r="H11" i="153"/>
  <c r="H11" i="155"/>
  <c r="H11" i="157"/>
  <c r="H11" i="159"/>
  <c r="H11" i="161"/>
  <c r="H11" i="163"/>
  <c r="H11" i="165"/>
  <c r="H11" i="167"/>
  <c r="H11" i="169"/>
  <c r="H11" i="171"/>
  <c r="H11" i="173"/>
  <c r="H11" i="175"/>
  <c r="H11" i="177"/>
  <c r="H11" i="179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6" i="2"/>
  <c r="P500" i="126" a="1"/>
  <c r="P500" i="126"/>
  <c r="P501" i="126" a="1"/>
  <c r="P501" i="126"/>
  <c r="P502" i="126" a="1"/>
  <c r="P503" i="126" a="1"/>
  <c r="P509" i="126" a="1"/>
  <c r="P510" i="126" a="1"/>
  <c r="P511" i="126" a="1"/>
  <c r="P502" i="126"/>
  <c r="P503" i="126"/>
  <c r="P509" i="126"/>
  <c r="P510" i="126"/>
  <c r="P511" i="126"/>
  <c r="E8" i="125"/>
  <c r="P500" i="124" a="1"/>
  <c r="P500" i="124"/>
  <c r="P501" i="124" a="1"/>
  <c r="P501" i="124"/>
  <c r="P502" i="124" a="1"/>
  <c r="P503" i="124" a="1"/>
  <c r="P506" i="124" a="1"/>
  <c r="P506" i="124" s="1"/>
  <c r="P508" i="124" a="1"/>
  <c r="P509" i="124" a="1"/>
  <c r="P510" i="124" a="1"/>
  <c r="P511" i="124" a="1"/>
  <c r="P502" i="124"/>
  <c r="P503" i="124"/>
  <c r="P508" i="124"/>
  <c r="P509" i="124"/>
  <c r="P510" i="124"/>
  <c r="P511" i="124"/>
  <c r="P500" i="122" a="1"/>
  <c r="P500" i="122"/>
  <c r="P501" i="122" a="1"/>
  <c r="P501" i="122"/>
  <c r="P502" i="122" a="1"/>
  <c r="P503" i="122" a="1"/>
  <c r="P504" i="122" a="1"/>
  <c r="P504" i="122" s="1"/>
  <c r="P505" i="122" a="1"/>
  <c r="P505" i="122" s="1"/>
  <c r="P506" i="122" a="1"/>
  <c r="P507" i="122" a="1"/>
  <c r="P508" i="122" a="1"/>
  <c r="P509" i="122" a="1"/>
  <c r="P510" i="122" a="1"/>
  <c r="P511" i="122" a="1"/>
  <c r="P502" i="122"/>
  <c r="P503" i="122"/>
  <c r="P506" i="122"/>
  <c r="P507" i="122"/>
  <c r="P508" i="122"/>
  <c r="P509" i="122"/>
  <c r="P510" i="122"/>
  <c r="P511" i="122"/>
  <c r="E8" i="113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6" i="2"/>
  <c r="H499" i="126" a="1"/>
  <c r="H499" i="126"/>
  <c r="H500" i="126" a="1"/>
  <c r="H500" i="126"/>
  <c r="H501" i="126" a="1"/>
  <c r="H502" i="126" a="1"/>
  <c r="H503" i="126" a="1"/>
  <c r="H507" i="126" a="1"/>
  <c r="H507" i="126" s="1"/>
  <c r="H508" i="126" a="1"/>
  <c r="H509" i="126" a="1"/>
  <c r="H510" i="126" a="1"/>
  <c r="H511" i="126" a="1"/>
  <c r="H501" i="126"/>
  <c r="H502" i="126"/>
  <c r="H503" i="126"/>
  <c r="H508" i="126"/>
  <c r="H509" i="126"/>
  <c r="H510" i="126"/>
  <c r="H511" i="126"/>
  <c r="I499" i="126" a="1"/>
  <c r="I499" i="126"/>
  <c r="I500" i="126" a="1"/>
  <c r="I500" i="126"/>
  <c r="I501" i="126" a="1"/>
  <c r="I502" i="126" a="1"/>
  <c r="I503" i="126" a="1"/>
  <c r="I504" i="126" a="1"/>
  <c r="I504" i="126" s="1"/>
  <c r="I505" i="126" a="1"/>
  <c r="I505" i="126" s="1"/>
  <c r="I506" i="126" a="1"/>
  <c r="I507" i="126" a="1"/>
  <c r="I508" i="126" a="1"/>
  <c r="I508" i="126" s="1"/>
  <c r="I509" i="126" a="1"/>
  <c r="I510" i="126" a="1"/>
  <c r="I511" i="126" a="1"/>
  <c r="I501" i="126"/>
  <c r="I502" i="126"/>
  <c r="I503" i="126"/>
  <c r="I506" i="126"/>
  <c r="I507" i="126"/>
  <c r="I509" i="126"/>
  <c r="I510" i="126"/>
  <c r="I511" i="126"/>
  <c r="J499" i="126" a="1"/>
  <c r="J499" i="126"/>
  <c r="J500" i="126" a="1"/>
  <c r="J500" i="126"/>
  <c r="J501" i="126" a="1"/>
  <c r="J502" i="126" a="1"/>
  <c r="J503" i="126" a="1"/>
  <c r="J504" i="126" a="1"/>
  <c r="J504" i="126" s="1"/>
  <c r="J505" i="126" a="1"/>
  <c r="J507" i="126" a="1"/>
  <c r="J507" i="126" s="1"/>
  <c r="J509" i="126" a="1"/>
  <c r="J510" i="126" a="1"/>
  <c r="J511" i="126" a="1"/>
  <c r="J501" i="126"/>
  <c r="J502" i="126"/>
  <c r="J503" i="126"/>
  <c r="J505" i="126"/>
  <c r="J508" i="126"/>
  <c r="J509" i="126"/>
  <c r="J510" i="126"/>
  <c r="J511" i="126"/>
  <c r="K499" i="126" a="1"/>
  <c r="K499" i="126"/>
  <c r="K500" i="126" a="1"/>
  <c r="K500" i="126"/>
  <c r="K501" i="126" a="1"/>
  <c r="K502" i="126" a="1"/>
  <c r="K503" i="126" a="1"/>
  <c r="K504" i="126" a="1"/>
  <c r="K504" i="126" s="1"/>
  <c r="K509" i="126" a="1"/>
  <c r="K510" i="126" a="1"/>
  <c r="K511" i="126" a="1"/>
  <c r="K501" i="126"/>
  <c r="K502" i="126"/>
  <c r="K503" i="126"/>
  <c r="K509" i="126"/>
  <c r="K510" i="126"/>
  <c r="K511" i="126"/>
  <c r="L499" i="126" a="1"/>
  <c r="L499" i="126"/>
  <c r="L500" i="126" a="1"/>
  <c r="L500" i="126"/>
  <c r="L501" i="126" a="1"/>
  <c r="L502" i="126" a="1"/>
  <c r="L503" i="126" a="1"/>
  <c r="L507" i="126" a="1"/>
  <c r="L507" i="126" s="1"/>
  <c r="L508" i="126" a="1"/>
  <c r="L509" i="126" a="1"/>
  <c r="L510" i="126" a="1"/>
  <c r="L511" i="126" a="1"/>
  <c r="L501" i="126"/>
  <c r="L502" i="126"/>
  <c r="L503" i="126"/>
  <c r="L508" i="126"/>
  <c r="L509" i="126"/>
  <c r="L510" i="126"/>
  <c r="L511" i="126"/>
  <c r="M499" i="126" a="1"/>
  <c r="M499" i="126"/>
  <c r="M500" i="126" a="1"/>
  <c r="M500" i="126"/>
  <c r="M501" i="126" a="1"/>
  <c r="M502" i="126" a="1"/>
  <c r="M503" i="126" a="1"/>
  <c r="M504" i="126" a="1"/>
  <c r="M504" i="126" s="1"/>
  <c r="M505" i="126" a="1"/>
  <c r="M505" i="126" s="1"/>
  <c r="M506" i="126" a="1"/>
  <c r="M506" i="126" s="1"/>
  <c r="M507" i="126" a="1"/>
  <c r="M508" i="126" a="1"/>
  <c r="M509" i="126" a="1"/>
  <c r="M510" i="126" a="1"/>
  <c r="M511" i="126" a="1"/>
  <c r="M501" i="126"/>
  <c r="M502" i="126"/>
  <c r="M503" i="126"/>
  <c r="M507" i="126"/>
  <c r="M508" i="126"/>
  <c r="M509" i="126"/>
  <c r="M510" i="126"/>
  <c r="M511" i="126"/>
  <c r="H499" i="124" a="1"/>
  <c r="H499" i="124"/>
  <c r="H500" i="124" a="1"/>
  <c r="H500" i="124"/>
  <c r="H501" i="124" a="1"/>
  <c r="H502" i="124" a="1"/>
  <c r="H503" i="124" a="1"/>
  <c r="H505" i="124" a="1"/>
  <c r="H505" i="124" s="1"/>
  <c r="H509" i="124" a="1"/>
  <c r="H510" i="124" a="1"/>
  <c r="H511" i="124" a="1"/>
  <c r="H501" i="124"/>
  <c r="H502" i="124"/>
  <c r="H503" i="124"/>
  <c r="H506" i="124"/>
  <c r="H509" i="124"/>
  <c r="H510" i="124"/>
  <c r="H511" i="124"/>
  <c r="I499" i="124" a="1"/>
  <c r="I499" i="124"/>
  <c r="I500" i="124" a="1"/>
  <c r="I500" i="124"/>
  <c r="I501" i="124" a="1"/>
  <c r="I502" i="124" a="1"/>
  <c r="I503" i="124" a="1"/>
  <c r="I508" i="124" a="1"/>
  <c r="I508" i="124" s="1"/>
  <c r="I509" i="124" a="1"/>
  <c r="I510" i="124" a="1"/>
  <c r="I511" i="124" a="1"/>
  <c r="I501" i="124"/>
  <c r="I502" i="124"/>
  <c r="I503" i="124"/>
  <c r="I509" i="124"/>
  <c r="I510" i="124"/>
  <c r="I511" i="124"/>
  <c r="J499" i="124" a="1"/>
  <c r="J499" i="124"/>
  <c r="J500" i="124" a="1"/>
  <c r="J500" i="124"/>
  <c r="J501" i="124" a="1"/>
  <c r="J502" i="124" a="1"/>
  <c r="J503" i="124" a="1"/>
  <c r="J505" i="124" a="1"/>
  <c r="J505" i="124" s="1"/>
  <c r="J506" i="124" a="1"/>
  <c r="J508" i="124" a="1"/>
  <c r="J509" i="124" a="1"/>
  <c r="J510" i="124" a="1"/>
  <c r="J511" i="124" a="1"/>
  <c r="J501" i="124"/>
  <c r="J502" i="124"/>
  <c r="J503" i="124"/>
  <c r="J506" i="124"/>
  <c r="J508" i="124"/>
  <c r="J509" i="124"/>
  <c r="J510" i="124"/>
  <c r="J511" i="124"/>
  <c r="K499" i="124" a="1"/>
  <c r="K499" i="124"/>
  <c r="K500" i="124" a="1"/>
  <c r="K500" i="124"/>
  <c r="K501" i="124" a="1"/>
  <c r="K502" i="124" a="1"/>
  <c r="K503" i="124" a="1"/>
  <c r="K504" i="124" a="1"/>
  <c r="K505" i="124" a="1"/>
  <c r="K506" i="124" a="1"/>
  <c r="K508" i="124" a="1"/>
  <c r="K508" i="124" s="1"/>
  <c r="K509" i="124" a="1"/>
  <c r="K510" i="124" a="1"/>
  <c r="K511" i="124" a="1"/>
  <c r="K501" i="124"/>
  <c r="K502" i="124"/>
  <c r="K503" i="124"/>
  <c r="K504" i="124"/>
  <c r="K505" i="124"/>
  <c r="K506" i="124"/>
  <c r="K509" i="124"/>
  <c r="K510" i="124"/>
  <c r="K511" i="124"/>
  <c r="L499" i="124" a="1"/>
  <c r="L499" i="124"/>
  <c r="L500" i="124" a="1"/>
  <c r="L500" i="124"/>
  <c r="L501" i="124" a="1"/>
  <c r="L502" i="124" a="1"/>
  <c r="L503" i="124" a="1"/>
  <c r="L505" i="124" a="1"/>
  <c r="L505" i="124" s="1"/>
  <c r="L509" i="124" a="1"/>
  <c r="L510" i="124" a="1"/>
  <c r="L511" i="124" a="1"/>
  <c r="L501" i="124"/>
  <c r="L502" i="124"/>
  <c r="L503" i="124"/>
  <c r="L509" i="124"/>
  <c r="L510" i="124"/>
  <c r="L511" i="124"/>
  <c r="M499" i="124" a="1"/>
  <c r="M499" i="124"/>
  <c r="M500" i="124" a="1"/>
  <c r="M500" i="124"/>
  <c r="M501" i="124" a="1"/>
  <c r="M502" i="124" a="1"/>
  <c r="M503" i="124" a="1"/>
  <c r="M508" i="124" a="1"/>
  <c r="M508" i="124" s="1"/>
  <c r="M509" i="124" a="1"/>
  <c r="M510" i="124" a="1"/>
  <c r="M511" i="124" a="1"/>
  <c r="M501" i="124"/>
  <c r="M502" i="124"/>
  <c r="M503" i="124"/>
  <c r="M509" i="124"/>
  <c r="M510" i="124"/>
  <c r="M511" i="124"/>
  <c r="H499" i="122" a="1"/>
  <c r="H499" i="122"/>
  <c r="H500" i="122" a="1"/>
  <c r="H500" i="122"/>
  <c r="H501" i="122" a="1"/>
  <c r="H502" i="122" a="1"/>
  <c r="H503" i="122" a="1"/>
  <c r="H505" i="122" a="1"/>
  <c r="H505" i="122" s="1"/>
  <c r="H506" i="122" a="1"/>
  <c r="H506" i="122" s="1"/>
  <c r="H507" i="122" a="1"/>
  <c r="H507" i="122" s="1"/>
  <c r="H509" i="122" a="1"/>
  <c r="H510" i="122" a="1"/>
  <c r="H511" i="122" a="1"/>
  <c r="H501" i="122"/>
  <c r="H502" i="122"/>
  <c r="H503" i="122"/>
  <c r="H509" i="122"/>
  <c r="H510" i="122"/>
  <c r="H511" i="122"/>
  <c r="I499" i="122" a="1"/>
  <c r="I499" i="122"/>
  <c r="I500" i="122" a="1"/>
  <c r="I500" i="122"/>
  <c r="I501" i="122" a="1"/>
  <c r="I502" i="122" a="1"/>
  <c r="I503" i="122" a="1"/>
  <c r="I504" i="122" a="1"/>
  <c r="I504" i="122" s="1"/>
  <c r="I506" i="122" a="1"/>
  <c r="I506" i="122" s="1"/>
  <c r="I509" i="122" a="1"/>
  <c r="I510" i="122" a="1"/>
  <c r="I511" i="122" a="1"/>
  <c r="I501" i="122"/>
  <c r="I502" i="122"/>
  <c r="I503" i="122"/>
  <c r="I509" i="122"/>
  <c r="I510" i="122"/>
  <c r="I511" i="122"/>
  <c r="J499" i="122" a="1"/>
  <c r="J499" i="122"/>
  <c r="J500" i="122" a="1"/>
  <c r="J500" i="122"/>
  <c r="J501" i="122" a="1"/>
  <c r="J502" i="122" a="1"/>
  <c r="J503" i="122" a="1"/>
  <c r="J509" i="122" a="1"/>
  <c r="J510" i="122" a="1"/>
  <c r="J511" i="122" a="1"/>
  <c r="J501" i="122"/>
  <c r="J502" i="122"/>
  <c r="J503" i="122"/>
  <c r="J509" i="122"/>
  <c r="J510" i="122"/>
  <c r="J511" i="122"/>
  <c r="K499" i="122" a="1"/>
  <c r="K499" i="122"/>
  <c r="K500" i="122" a="1"/>
  <c r="K500" i="122"/>
  <c r="K501" i="122" a="1"/>
  <c r="K502" i="122" a="1"/>
  <c r="K503" i="122" a="1"/>
  <c r="K506" i="122" a="1"/>
  <c r="K506" i="122" s="1"/>
  <c r="K507" i="122" a="1"/>
  <c r="K508" i="122" a="1"/>
  <c r="K509" i="122" a="1"/>
  <c r="K510" i="122" a="1"/>
  <c r="K511" i="122" a="1"/>
  <c r="K501" i="122"/>
  <c r="K502" i="122"/>
  <c r="K503" i="122"/>
  <c r="K507" i="122"/>
  <c r="K508" i="122"/>
  <c r="K509" i="122"/>
  <c r="K510" i="122"/>
  <c r="K511" i="122"/>
  <c r="L499" i="122" a="1"/>
  <c r="L499" i="122"/>
  <c r="L500" i="122" a="1"/>
  <c r="L500" i="122"/>
  <c r="L501" i="122" a="1"/>
  <c r="L502" i="122" a="1"/>
  <c r="L503" i="122" a="1"/>
  <c r="L504" i="122" a="1"/>
  <c r="L504" i="122" s="1"/>
  <c r="L505" i="122" a="1"/>
  <c r="L505" i="122" s="1"/>
  <c r="L506" i="122" a="1"/>
  <c r="L507" i="122" a="1"/>
  <c r="L507" i="122" s="1"/>
  <c r="L509" i="122" a="1"/>
  <c r="L510" i="122" a="1"/>
  <c r="L511" i="122" a="1"/>
  <c r="L501" i="122"/>
  <c r="L502" i="122"/>
  <c r="L503" i="122"/>
  <c r="L506" i="122"/>
  <c r="L509" i="122"/>
  <c r="L510" i="122"/>
  <c r="L511" i="122"/>
  <c r="M499" i="122" a="1"/>
  <c r="M499" i="122"/>
  <c r="M500" i="122" a="1"/>
  <c r="M500" i="122"/>
  <c r="M501" i="122" a="1"/>
  <c r="M502" i="122" a="1"/>
  <c r="M503" i="122" a="1"/>
  <c r="M504" i="122" a="1"/>
  <c r="M504" i="122" s="1"/>
  <c r="M506" i="122" a="1"/>
  <c r="M506" i="122" s="1"/>
  <c r="M509" i="122" a="1"/>
  <c r="M510" i="122" a="1"/>
  <c r="M511" i="122" a="1"/>
  <c r="M501" i="122"/>
  <c r="M502" i="122"/>
  <c r="M503" i="122"/>
  <c r="M509" i="122"/>
  <c r="M510" i="122"/>
  <c r="M511" i="122"/>
  <c r="H499" i="114" a="1"/>
  <c r="H499" i="114"/>
  <c r="H500" i="114" a="1"/>
  <c r="H500" i="114"/>
  <c r="H501" i="114" a="1"/>
  <c r="H502" i="114" a="1"/>
  <c r="H503" i="114" a="1"/>
  <c r="H507" i="114" a="1"/>
  <c r="H507" i="114" s="1"/>
  <c r="H508" i="114" a="1"/>
  <c r="H508" i="114" s="1"/>
  <c r="H509" i="114" a="1"/>
  <c r="H510" i="114" a="1"/>
  <c r="H511" i="114" a="1"/>
  <c r="H501" i="114"/>
  <c r="H502" i="114"/>
  <c r="H503" i="114"/>
  <c r="H509" i="114"/>
  <c r="H510" i="114"/>
  <c r="H511" i="114"/>
  <c r="I499" i="114" a="1"/>
  <c r="I499" i="114"/>
  <c r="I500" i="114" a="1"/>
  <c r="I500" i="114"/>
  <c r="I501" i="114" a="1"/>
  <c r="I502" i="114" a="1"/>
  <c r="I503" i="114" a="1"/>
  <c r="I507" i="114" a="1"/>
  <c r="I508" i="114" a="1"/>
  <c r="I508" i="114" s="1"/>
  <c r="I509" i="114" a="1"/>
  <c r="I510" i="114" a="1"/>
  <c r="I511" i="114" a="1"/>
  <c r="I501" i="114"/>
  <c r="I502" i="114"/>
  <c r="I503" i="114"/>
  <c r="I507" i="114"/>
  <c r="I509" i="114"/>
  <c r="I510" i="114"/>
  <c r="I511" i="114"/>
  <c r="J499" i="114" a="1"/>
  <c r="J499" i="114" s="1"/>
  <c r="J500" i="114" a="1"/>
  <c r="J500" i="114" s="1"/>
  <c r="J501" i="114" a="1"/>
  <c r="J501" i="114" s="1"/>
  <c r="J502" i="114" a="1"/>
  <c r="J503" i="114" a="1"/>
  <c r="J503" i="114" s="1"/>
  <c r="J507" i="114" a="1"/>
  <c r="J507" i="114" s="1"/>
  <c r="J509" i="114" a="1"/>
  <c r="J509" i="114" s="1"/>
  <c r="J510" i="114" a="1"/>
  <c r="J511" i="114" a="1"/>
  <c r="J511" i="114" s="1"/>
  <c r="J502" i="114"/>
  <c r="J510" i="114"/>
  <c r="K499" i="114" a="1"/>
  <c r="K499" i="114" s="1"/>
  <c r="K500" i="114" a="1"/>
  <c r="K500" i="114" s="1"/>
  <c r="K501" i="114" a="1"/>
  <c r="K501" i="114" s="1"/>
  <c r="K502" i="114" a="1"/>
  <c r="K502" i="114" s="1"/>
  <c r="N502" i="114" s="1"/>
  <c r="K503" i="114" a="1"/>
  <c r="K503" i="114" s="1"/>
  <c r="K509" i="114" a="1"/>
  <c r="K509" i="114" s="1"/>
  <c r="K510" i="114" a="1"/>
  <c r="K511" i="114" a="1"/>
  <c r="K510" i="114"/>
  <c r="K511" i="114"/>
  <c r="L499" i="114" a="1"/>
  <c r="L499" i="114"/>
  <c r="L500" i="114" a="1"/>
  <c r="L500" i="114"/>
  <c r="L501" i="114" a="1"/>
  <c r="L501" i="114" s="1"/>
  <c r="L502" i="114" a="1"/>
  <c r="L503" i="114" a="1"/>
  <c r="L503" i="114" s="1"/>
  <c r="L505" i="114" a="1"/>
  <c r="L505" i="114" s="1"/>
  <c r="L507" i="114" a="1"/>
  <c r="L507" i="114" s="1"/>
  <c r="L508" i="114" a="1"/>
  <c r="L508" i="114" s="1"/>
  <c r="L509" i="114" a="1"/>
  <c r="L509" i="114" s="1"/>
  <c r="L510" i="114" a="1"/>
  <c r="L510" i="114" s="1"/>
  <c r="N510" i="114" s="1"/>
  <c r="L511" i="114" a="1"/>
  <c r="L502" i="114"/>
  <c r="L511" i="114"/>
  <c r="M499" i="114" a="1"/>
  <c r="M499" i="114"/>
  <c r="M500" i="114" a="1"/>
  <c r="M500" i="114"/>
  <c r="M501" i="114" a="1"/>
  <c r="M502" i="114" a="1"/>
  <c r="M503" i="114" a="1"/>
  <c r="M508" i="114" a="1"/>
  <c r="M508" i="114" s="1"/>
  <c r="M509" i="114" a="1"/>
  <c r="M510" i="114" a="1"/>
  <c r="M511" i="114" a="1"/>
  <c r="M501" i="114"/>
  <c r="M502" i="114"/>
  <c r="M503" i="114"/>
  <c r="M509" i="114"/>
  <c r="M510" i="114"/>
  <c r="M511" i="114"/>
  <c r="H55" i="2" a="1"/>
  <c r="H55" i="2"/>
  <c r="J55" i="2"/>
  <c r="F9" i="106"/>
  <c r="F8" i="106"/>
  <c r="F7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/>
  <c r="D2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I27" i="152"/>
  <c r="G27" i="152"/>
  <c r="E8" i="152"/>
  <c r="B6" i="152"/>
  <c r="H6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A1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C509" i="129"/>
  <c r="M509" i="129" s="1" a="1"/>
  <c r="M509" i="129" s="1"/>
  <c r="I508" i="129" a="1"/>
  <c r="I508" i="129" s="1"/>
  <c r="G508" i="129" a="1"/>
  <c r="G508" i="129" s="1"/>
  <c r="C508" i="129"/>
  <c r="F508" i="129" s="1" a="1"/>
  <c r="F508" i="129" s="1"/>
  <c r="C507" i="129"/>
  <c r="M507" i="129" s="1" a="1"/>
  <c r="M507" i="129" s="1"/>
  <c r="J506" i="129" a="1"/>
  <c r="J506" i="129" s="1"/>
  <c r="C506" i="129"/>
  <c r="F506" i="129" s="1" a="1"/>
  <c r="F506" i="129" s="1"/>
  <c r="L506" i="129" a="1"/>
  <c r="L506" i="129" s="1"/>
  <c r="C505" i="129"/>
  <c r="L505" i="129" s="1" a="1"/>
  <c r="L505" i="129" s="1"/>
  <c r="C504" i="129"/>
  <c r="M504" i="129" s="1" a="1"/>
  <c r="M504" i="129" s="1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 s="1"/>
  <c r="N494" i="129"/>
  <c r="O493" i="129"/>
  <c r="P493" i="129" s="1"/>
  <c r="N493" i="129"/>
  <c r="O492" i="129"/>
  <c r="P492" i="129" s="1"/>
  <c r="N492" i="129"/>
  <c r="O491" i="129"/>
  <c r="P491" i="129" s="1"/>
  <c r="N491" i="129"/>
  <c r="O490" i="129"/>
  <c r="P490" i="129" s="1"/>
  <c r="N490" i="129"/>
  <c r="O489" i="129"/>
  <c r="P489" i="129" s="1"/>
  <c r="N489" i="129"/>
  <c r="O488" i="129"/>
  <c r="P488" i="129" s="1"/>
  <c r="N488" i="129"/>
  <c r="O487" i="129"/>
  <c r="P487" i="129" s="1"/>
  <c r="N487" i="129"/>
  <c r="O486" i="129"/>
  <c r="P486" i="129" s="1"/>
  <c r="N486" i="129"/>
  <c r="O485" i="129"/>
  <c r="P485" i="129" s="1"/>
  <c r="N485" i="129"/>
  <c r="O484" i="129"/>
  <c r="P484" i="129" s="1"/>
  <c r="N484" i="129"/>
  <c r="O483" i="129"/>
  <c r="P483" i="129" s="1"/>
  <c r="N483" i="129"/>
  <c r="O482" i="129"/>
  <c r="P482" i="129" s="1"/>
  <c r="N482" i="129"/>
  <c r="O481" i="129"/>
  <c r="P481" i="129" s="1"/>
  <c r="N481" i="129"/>
  <c r="O480" i="129"/>
  <c r="P480" i="129" s="1"/>
  <c r="N480" i="129"/>
  <c r="O479" i="129"/>
  <c r="P479" i="129" s="1"/>
  <c r="N479" i="129"/>
  <c r="O478" i="129"/>
  <c r="P478" i="129" s="1"/>
  <c r="N478" i="129"/>
  <c r="O477" i="129"/>
  <c r="P477" i="129" s="1"/>
  <c r="N477" i="129"/>
  <c r="O476" i="129"/>
  <c r="P476" i="129" s="1"/>
  <c r="N476" i="129"/>
  <c r="O475" i="129"/>
  <c r="P475" i="129" s="1"/>
  <c r="N475" i="129"/>
  <c r="O474" i="129"/>
  <c r="P474" i="129" s="1"/>
  <c r="N474" i="129"/>
  <c r="O473" i="129"/>
  <c r="P473" i="129" s="1"/>
  <c r="N473" i="129"/>
  <c r="O472" i="129"/>
  <c r="P472" i="129" s="1"/>
  <c r="N472" i="129"/>
  <c r="O471" i="129"/>
  <c r="P471" i="129" s="1"/>
  <c r="N471" i="129"/>
  <c r="O470" i="129"/>
  <c r="P470" i="129" s="1"/>
  <c r="N470" i="129"/>
  <c r="O469" i="129"/>
  <c r="P469" i="129" s="1"/>
  <c r="N469" i="129"/>
  <c r="O468" i="129"/>
  <c r="P468" i="129" s="1"/>
  <c r="N468" i="129"/>
  <c r="O467" i="129"/>
  <c r="P467" i="129" s="1"/>
  <c r="N467" i="129"/>
  <c r="O466" i="129"/>
  <c r="P466" i="129" s="1"/>
  <c r="N466" i="129"/>
  <c r="O465" i="129"/>
  <c r="P465" i="129" s="1"/>
  <c r="N465" i="129"/>
  <c r="O464" i="129"/>
  <c r="P464" i="129" s="1"/>
  <c r="N464" i="129"/>
  <c r="O463" i="129"/>
  <c r="P463" i="129" s="1"/>
  <c r="N463" i="129"/>
  <c r="O462" i="129"/>
  <c r="P462" i="129" s="1"/>
  <c r="N462" i="129"/>
  <c r="O461" i="129"/>
  <c r="P461" i="129" s="1"/>
  <c r="N461" i="129"/>
  <c r="O460" i="129"/>
  <c r="P460" i="129" s="1"/>
  <c r="N460" i="129"/>
  <c r="O459" i="129"/>
  <c r="P459" i="129" s="1"/>
  <c r="N459" i="129"/>
  <c r="O458" i="129"/>
  <c r="P458" i="129" s="1"/>
  <c r="N458" i="129"/>
  <c r="O457" i="129"/>
  <c r="P457" i="129" s="1"/>
  <c r="N457" i="129"/>
  <c r="O456" i="129"/>
  <c r="P456" i="129" s="1"/>
  <c r="N456" i="129"/>
  <c r="O455" i="129"/>
  <c r="P455" i="129" s="1"/>
  <c r="N455" i="129"/>
  <c r="O454" i="129"/>
  <c r="P454" i="129" s="1"/>
  <c r="N454" i="129"/>
  <c r="O453" i="129"/>
  <c r="P453" i="129" s="1"/>
  <c r="N453" i="129"/>
  <c r="O452" i="129"/>
  <c r="P452" i="129" s="1"/>
  <c r="N452" i="129"/>
  <c r="O451" i="129"/>
  <c r="P451" i="129" s="1"/>
  <c r="N451" i="129"/>
  <c r="O450" i="129"/>
  <c r="P450" i="129" s="1"/>
  <c r="N450" i="129"/>
  <c r="O449" i="129"/>
  <c r="P449" i="129" s="1"/>
  <c r="N449" i="129"/>
  <c r="O448" i="129"/>
  <c r="P448" i="129" s="1"/>
  <c r="N448" i="129"/>
  <c r="O447" i="129"/>
  <c r="P447" i="129" s="1"/>
  <c r="N447" i="129"/>
  <c r="O446" i="129"/>
  <c r="P446" i="129" s="1"/>
  <c r="N446" i="129"/>
  <c r="O445" i="129"/>
  <c r="P445" i="129" s="1"/>
  <c r="N445" i="129"/>
  <c r="O444" i="129"/>
  <c r="P444" i="129" s="1"/>
  <c r="N444" i="129"/>
  <c r="O443" i="129"/>
  <c r="P443" i="129" s="1"/>
  <c r="N443" i="129"/>
  <c r="O442" i="129"/>
  <c r="P442" i="129" s="1"/>
  <c r="N442" i="129"/>
  <c r="O441" i="129"/>
  <c r="P441" i="129" s="1"/>
  <c r="N441" i="129"/>
  <c r="O440" i="129"/>
  <c r="P440" i="129" s="1"/>
  <c r="N440" i="129"/>
  <c r="O439" i="129"/>
  <c r="P439" i="129" s="1"/>
  <c r="N439" i="129"/>
  <c r="O438" i="129"/>
  <c r="P438" i="129" s="1"/>
  <c r="N438" i="129"/>
  <c r="O437" i="129"/>
  <c r="N437" i="129"/>
  <c r="O436" i="129"/>
  <c r="P436" i="129" s="1"/>
  <c r="N436" i="129"/>
  <c r="O435" i="129"/>
  <c r="P435" i="129" s="1"/>
  <c r="N435" i="129"/>
  <c r="O434" i="129"/>
  <c r="P434" i="129" s="1"/>
  <c r="N434" i="129"/>
  <c r="O433" i="129"/>
  <c r="P433" i="129" s="1"/>
  <c r="N433" i="129"/>
  <c r="O432" i="129"/>
  <c r="P432" i="129" s="1"/>
  <c r="N432" i="129"/>
  <c r="O431" i="129"/>
  <c r="P431" i="129" s="1"/>
  <c r="N431" i="129"/>
  <c r="O430" i="129"/>
  <c r="P430" i="129" s="1"/>
  <c r="N430" i="129"/>
  <c r="O429" i="129"/>
  <c r="P429" i="129" s="1"/>
  <c r="N429" i="129"/>
  <c r="O428" i="129"/>
  <c r="P428" i="129" s="1"/>
  <c r="N428" i="129"/>
  <c r="O427" i="129"/>
  <c r="P427" i="129" s="1"/>
  <c r="N427" i="129"/>
  <c r="O426" i="129"/>
  <c r="P426" i="129" s="1"/>
  <c r="N426" i="129"/>
  <c r="O425" i="129"/>
  <c r="P425" i="129" s="1"/>
  <c r="N425" i="129"/>
  <c r="O424" i="129"/>
  <c r="P424" i="129" s="1"/>
  <c r="N424" i="129"/>
  <c r="O423" i="129"/>
  <c r="P423" i="129" s="1"/>
  <c r="N423" i="129"/>
  <c r="O422" i="129"/>
  <c r="P422" i="129" s="1"/>
  <c r="N422" i="129"/>
  <c r="O421" i="129"/>
  <c r="P421" i="129" s="1"/>
  <c r="N421" i="129"/>
  <c r="O420" i="129"/>
  <c r="P420" i="129" s="1"/>
  <c r="N420" i="129"/>
  <c r="O419" i="129"/>
  <c r="P419" i="129" s="1"/>
  <c r="N419" i="129"/>
  <c r="O418" i="129"/>
  <c r="P418" i="129" s="1"/>
  <c r="N418" i="129"/>
  <c r="O417" i="129"/>
  <c r="P417" i="129" s="1"/>
  <c r="N417" i="129"/>
  <c r="O416" i="129"/>
  <c r="P416" i="129" s="1"/>
  <c r="N416" i="129"/>
  <c r="O415" i="129"/>
  <c r="P415" i="129" s="1"/>
  <c r="N415" i="129"/>
  <c r="O414" i="129"/>
  <c r="P414" i="129" s="1"/>
  <c r="N414" i="129"/>
  <c r="O413" i="129"/>
  <c r="N413" i="129"/>
  <c r="O412" i="129"/>
  <c r="P412" i="129" s="1"/>
  <c r="N412" i="129"/>
  <c r="O411" i="129"/>
  <c r="P411" i="129" s="1"/>
  <c r="N411" i="129"/>
  <c r="O410" i="129"/>
  <c r="P410" i="129" s="1"/>
  <c r="N410" i="129"/>
  <c r="O409" i="129"/>
  <c r="P409" i="129" s="1"/>
  <c r="N409" i="129"/>
  <c r="O408" i="129"/>
  <c r="P408" i="129" s="1"/>
  <c r="N408" i="129"/>
  <c r="O407" i="129"/>
  <c r="P407" i="129" s="1"/>
  <c r="N407" i="129"/>
  <c r="O406" i="129"/>
  <c r="P406" i="129" s="1"/>
  <c r="N406" i="129"/>
  <c r="O405" i="129"/>
  <c r="P405" i="129" s="1"/>
  <c r="N405" i="129"/>
  <c r="O404" i="129"/>
  <c r="P404" i="129" s="1"/>
  <c r="N404" i="129"/>
  <c r="O403" i="129"/>
  <c r="P403" i="129" s="1"/>
  <c r="N403" i="129"/>
  <c r="O402" i="129"/>
  <c r="P402" i="129" s="1"/>
  <c r="N402" i="129"/>
  <c r="O401" i="129"/>
  <c r="P401" i="129" s="1"/>
  <c r="N401" i="129"/>
  <c r="O400" i="129"/>
  <c r="P400" i="129" s="1"/>
  <c r="N400" i="129"/>
  <c r="O399" i="129"/>
  <c r="P399" i="129" s="1"/>
  <c r="N399" i="129"/>
  <c r="O398" i="129"/>
  <c r="P398" i="129" s="1"/>
  <c r="N398" i="129"/>
  <c r="O397" i="129"/>
  <c r="P397" i="129" s="1"/>
  <c r="N397" i="129"/>
  <c r="O396" i="129"/>
  <c r="P396" i="129" s="1"/>
  <c r="N396" i="129"/>
  <c r="O395" i="129"/>
  <c r="P395" i="129" s="1"/>
  <c r="N395" i="129"/>
  <c r="O394" i="129"/>
  <c r="P394" i="129" s="1"/>
  <c r="N394" i="129"/>
  <c r="O393" i="129"/>
  <c r="P393" i="129" s="1"/>
  <c r="N393" i="129"/>
  <c r="O392" i="129"/>
  <c r="P392" i="129" s="1"/>
  <c r="N392" i="129"/>
  <c r="O391" i="129"/>
  <c r="P391" i="129" s="1"/>
  <c r="N391" i="129"/>
  <c r="O390" i="129"/>
  <c r="P390" i="129" s="1"/>
  <c r="N390" i="129"/>
  <c r="O389" i="129"/>
  <c r="N389" i="129"/>
  <c r="O388" i="129"/>
  <c r="P388" i="129" s="1"/>
  <c r="N388" i="129"/>
  <c r="O387" i="129"/>
  <c r="P387" i="129" s="1"/>
  <c r="N387" i="129"/>
  <c r="O386" i="129"/>
  <c r="P386" i="129" s="1"/>
  <c r="N386" i="129"/>
  <c r="O385" i="129"/>
  <c r="P385" i="129" s="1"/>
  <c r="N385" i="129"/>
  <c r="O384" i="129"/>
  <c r="P384" i="129" s="1"/>
  <c r="N384" i="129"/>
  <c r="O383" i="129"/>
  <c r="P383" i="129" s="1"/>
  <c r="N383" i="129"/>
  <c r="O382" i="129"/>
  <c r="P382" i="129" s="1"/>
  <c r="N382" i="129"/>
  <c r="O381" i="129"/>
  <c r="P381" i="129" s="1"/>
  <c r="N381" i="129"/>
  <c r="O380" i="129"/>
  <c r="P380" i="129" s="1"/>
  <c r="N380" i="129"/>
  <c r="O379" i="129"/>
  <c r="P379" i="129" s="1"/>
  <c r="N379" i="129"/>
  <c r="O378" i="129"/>
  <c r="P378" i="129" s="1"/>
  <c r="N378" i="129"/>
  <c r="O377" i="129"/>
  <c r="P377" i="129" s="1"/>
  <c r="N377" i="129"/>
  <c r="O376" i="129"/>
  <c r="P376" i="129" s="1"/>
  <c r="N376" i="129"/>
  <c r="O375" i="129"/>
  <c r="P375" i="129" s="1"/>
  <c r="N375" i="129"/>
  <c r="O374" i="129"/>
  <c r="P374" i="129" s="1"/>
  <c r="N374" i="129"/>
  <c r="O373" i="129"/>
  <c r="P373" i="129" s="1"/>
  <c r="N373" i="129"/>
  <c r="O372" i="129"/>
  <c r="P372" i="129" s="1"/>
  <c r="N372" i="129"/>
  <c r="O371" i="129"/>
  <c r="P371" i="129" s="1"/>
  <c r="N371" i="129"/>
  <c r="O370" i="129"/>
  <c r="P370" i="129" s="1"/>
  <c r="N370" i="129"/>
  <c r="O369" i="129"/>
  <c r="P369" i="129" s="1"/>
  <c r="N369" i="129"/>
  <c r="O368" i="129"/>
  <c r="P368" i="129" s="1"/>
  <c r="N368" i="129"/>
  <c r="O367" i="129"/>
  <c r="P367" i="129" s="1"/>
  <c r="N367" i="129"/>
  <c r="O366" i="129"/>
  <c r="P366" i="129" s="1"/>
  <c r="N366" i="129"/>
  <c r="O365" i="129"/>
  <c r="P365" i="129" s="1"/>
  <c r="N365" i="129"/>
  <c r="O364" i="129"/>
  <c r="P364" i="129" s="1"/>
  <c r="N364" i="129"/>
  <c r="O363" i="129"/>
  <c r="P363" i="129" s="1"/>
  <c r="N363" i="129"/>
  <c r="O362" i="129"/>
  <c r="P362" i="129" s="1"/>
  <c r="N362" i="129"/>
  <c r="O361" i="129"/>
  <c r="P361" i="129" s="1"/>
  <c r="N361" i="129"/>
  <c r="O360" i="129"/>
  <c r="P360" i="129" s="1"/>
  <c r="N360" i="129"/>
  <c r="O359" i="129"/>
  <c r="P359" i="129" s="1"/>
  <c r="N359" i="129"/>
  <c r="O358" i="129"/>
  <c r="P358" i="129" s="1"/>
  <c r="N358" i="129"/>
  <c r="O357" i="129"/>
  <c r="P357" i="129" s="1"/>
  <c r="N357" i="129"/>
  <c r="O356" i="129"/>
  <c r="P356" i="129" s="1"/>
  <c r="N356" i="129"/>
  <c r="O355" i="129"/>
  <c r="P355" i="129" s="1"/>
  <c r="N355" i="129"/>
  <c r="O354" i="129"/>
  <c r="P354" i="129" s="1"/>
  <c r="N354" i="129"/>
  <c r="O353" i="129"/>
  <c r="P353" i="129" s="1"/>
  <c r="N353" i="129"/>
  <c r="O352" i="129"/>
  <c r="P352" i="129" s="1"/>
  <c r="N352" i="129"/>
  <c r="O351" i="129"/>
  <c r="P351" i="129" s="1"/>
  <c r="N351" i="129"/>
  <c r="O350" i="129"/>
  <c r="P350" i="129" s="1"/>
  <c r="N350" i="129"/>
  <c r="O349" i="129"/>
  <c r="P349" i="129" s="1"/>
  <c r="N349" i="129"/>
  <c r="O348" i="129"/>
  <c r="P348" i="129" s="1"/>
  <c r="N348" i="129"/>
  <c r="O347" i="129"/>
  <c r="P347" i="129" s="1"/>
  <c r="N347" i="129"/>
  <c r="O346" i="129"/>
  <c r="P346" i="129" s="1"/>
  <c r="N346" i="129"/>
  <c r="O345" i="129"/>
  <c r="P345" i="129" s="1"/>
  <c r="N345" i="129"/>
  <c r="O344" i="129"/>
  <c r="P344" i="129" s="1"/>
  <c r="N344" i="129"/>
  <c r="O343" i="129"/>
  <c r="P343" i="129" s="1"/>
  <c r="N343" i="129"/>
  <c r="O342" i="129"/>
  <c r="P342" i="129" s="1"/>
  <c r="N342" i="129"/>
  <c r="O341" i="129"/>
  <c r="P341" i="129" s="1"/>
  <c r="N341" i="129"/>
  <c r="O340" i="129"/>
  <c r="P340" i="129" s="1"/>
  <c r="N340" i="129"/>
  <c r="O339" i="129"/>
  <c r="P339" i="129" s="1"/>
  <c r="N339" i="129"/>
  <c r="O338" i="129"/>
  <c r="P338" i="129" s="1"/>
  <c r="N338" i="129"/>
  <c r="O337" i="129"/>
  <c r="P337" i="129" s="1"/>
  <c r="N337" i="129"/>
  <c r="O336" i="129"/>
  <c r="P336" i="129" s="1"/>
  <c r="N336" i="129"/>
  <c r="O335" i="129"/>
  <c r="P335" i="129" s="1"/>
  <c r="N335" i="129"/>
  <c r="O334" i="129"/>
  <c r="P334" i="129" s="1"/>
  <c r="N334" i="129"/>
  <c r="O333" i="129"/>
  <c r="P333" i="129" s="1"/>
  <c r="N333" i="129"/>
  <c r="O332" i="129"/>
  <c r="P332" i="129" s="1"/>
  <c r="N332" i="129"/>
  <c r="O331" i="129"/>
  <c r="P331" i="129" s="1"/>
  <c r="N331" i="129"/>
  <c r="O330" i="129"/>
  <c r="P330" i="129" s="1"/>
  <c r="N330" i="129"/>
  <c r="O329" i="129"/>
  <c r="P329" i="129" s="1"/>
  <c r="N329" i="129"/>
  <c r="O328" i="129"/>
  <c r="P328" i="129" s="1"/>
  <c r="N328" i="129"/>
  <c r="O327" i="129"/>
  <c r="P327" i="129" s="1"/>
  <c r="N327" i="129"/>
  <c r="O326" i="129"/>
  <c r="P326" i="129" s="1"/>
  <c r="N326" i="129"/>
  <c r="O325" i="129"/>
  <c r="P325" i="129" s="1"/>
  <c r="N325" i="129"/>
  <c r="O324" i="129"/>
  <c r="P324" i="129" s="1"/>
  <c r="N324" i="129"/>
  <c r="O323" i="129"/>
  <c r="P323" i="129" s="1"/>
  <c r="N323" i="129"/>
  <c r="O322" i="129"/>
  <c r="P322" i="129" s="1"/>
  <c r="N322" i="129"/>
  <c r="O321" i="129"/>
  <c r="P321" i="129" s="1"/>
  <c r="N321" i="129"/>
  <c r="O320" i="129"/>
  <c r="P320" i="129" s="1"/>
  <c r="N320" i="129"/>
  <c r="O319" i="129"/>
  <c r="P319" i="129" s="1"/>
  <c r="N319" i="129"/>
  <c r="O318" i="129"/>
  <c r="P318" i="129" s="1"/>
  <c r="N318" i="129"/>
  <c r="O317" i="129"/>
  <c r="P317" i="129" s="1"/>
  <c r="N317" i="129"/>
  <c r="O316" i="129"/>
  <c r="P316" i="129" s="1"/>
  <c r="N316" i="129"/>
  <c r="O315" i="129"/>
  <c r="P315" i="129" s="1"/>
  <c r="N315" i="129"/>
  <c r="O314" i="129"/>
  <c r="P314" i="129" s="1"/>
  <c r="N314" i="129"/>
  <c r="O313" i="129"/>
  <c r="P313" i="129" s="1"/>
  <c r="N313" i="129"/>
  <c r="O312" i="129"/>
  <c r="P312" i="129" s="1"/>
  <c r="N312" i="129"/>
  <c r="O311" i="129"/>
  <c r="P311" i="129" s="1"/>
  <c r="N311" i="129"/>
  <c r="O310" i="129"/>
  <c r="P310" i="129" s="1"/>
  <c r="N310" i="129"/>
  <c r="O309" i="129"/>
  <c r="P309" i="129" s="1"/>
  <c r="N309" i="129"/>
  <c r="O308" i="129"/>
  <c r="P308" i="129" s="1"/>
  <c r="N308" i="129"/>
  <c r="O307" i="129"/>
  <c r="P307" i="129" s="1"/>
  <c r="N307" i="129"/>
  <c r="O306" i="129"/>
  <c r="P306" i="129" s="1"/>
  <c r="N306" i="129"/>
  <c r="O305" i="129"/>
  <c r="P305" i="129" s="1"/>
  <c r="N305" i="129"/>
  <c r="O304" i="129"/>
  <c r="P304" i="129" s="1"/>
  <c r="N304" i="129"/>
  <c r="O303" i="129"/>
  <c r="P303" i="129" s="1"/>
  <c r="N303" i="129"/>
  <c r="O302" i="129"/>
  <c r="P302" i="129" s="1"/>
  <c r="N302" i="129"/>
  <c r="O301" i="129"/>
  <c r="P301" i="129" s="1"/>
  <c r="N301" i="129"/>
  <c r="O300" i="129"/>
  <c r="P300" i="129" s="1"/>
  <c r="N300" i="129"/>
  <c r="O299" i="129"/>
  <c r="P299" i="129" s="1"/>
  <c r="N299" i="129"/>
  <c r="O298" i="129"/>
  <c r="P298" i="129" s="1"/>
  <c r="N298" i="129"/>
  <c r="O297" i="129"/>
  <c r="P297" i="129" s="1"/>
  <c r="N297" i="129"/>
  <c r="O296" i="129"/>
  <c r="P296" i="129" s="1"/>
  <c r="N296" i="129"/>
  <c r="O295" i="129"/>
  <c r="P295" i="129" s="1"/>
  <c r="N295" i="129"/>
  <c r="O294" i="129"/>
  <c r="P294" i="129" s="1"/>
  <c r="N294" i="129"/>
  <c r="O293" i="129"/>
  <c r="P293" i="129" s="1"/>
  <c r="N293" i="129"/>
  <c r="O292" i="129"/>
  <c r="P292" i="129" s="1"/>
  <c r="N292" i="129"/>
  <c r="O291" i="129"/>
  <c r="P291" i="129" s="1"/>
  <c r="N291" i="129"/>
  <c r="O290" i="129"/>
  <c r="P290" i="129" s="1"/>
  <c r="N290" i="129"/>
  <c r="O289" i="129"/>
  <c r="P289" i="129" s="1"/>
  <c r="N289" i="129"/>
  <c r="O288" i="129"/>
  <c r="P288" i="129" s="1"/>
  <c r="N288" i="129"/>
  <c r="O287" i="129"/>
  <c r="P287" i="129" s="1"/>
  <c r="N287" i="129"/>
  <c r="O286" i="129"/>
  <c r="P286" i="129" s="1"/>
  <c r="N286" i="129"/>
  <c r="O285" i="129"/>
  <c r="P285" i="129" s="1"/>
  <c r="N285" i="129"/>
  <c r="O284" i="129"/>
  <c r="P284" i="129" s="1"/>
  <c r="N284" i="129"/>
  <c r="O283" i="129"/>
  <c r="P283" i="129" s="1"/>
  <c r="N283" i="129"/>
  <c r="O282" i="129"/>
  <c r="P282" i="129" s="1"/>
  <c r="N282" i="129"/>
  <c r="O281" i="129"/>
  <c r="P281" i="129" s="1"/>
  <c r="N281" i="129"/>
  <c r="O280" i="129"/>
  <c r="P280" i="129" s="1"/>
  <c r="N280" i="129"/>
  <c r="O279" i="129"/>
  <c r="P279" i="129" s="1"/>
  <c r="N279" i="129"/>
  <c r="O278" i="129"/>
  <c r="P278" i="129" s="1"/>
  <c r="N278" i="129"/>
  <c r="O277" i="129"/>
  <c r="P277" i="129" s="1"/>
  <c r="N277" i="129"/>
  <c r="O276" i="129"/>
  <c r="P276" i="129" s="1"/>
  <c r="N276" i="129"/>
  <c r="O275" i="129"/>
  <c r="P275" i="129" s="1"/>
  <c r="N275" i="129"/>
  <c r="O274" i="129"/>
  <c r="P274" i="129" s="1"/>
  <c r="N274" i="129"/>
  <c r="O273" i="129"/>
  <c r="P273" i="129" s="1"/>
  <c r="N273" i="129"/>
  <c r="O272" i="129"/>
  <c r="P272" i="129" s="1"/>
  <c r="N272" i="129"/>
  <c r="O271" i="129"/>
  <c r="P271" i="129" s="1"/>
  <c r="N271" i="129"/>
  <c r="O270" i="129"/>
  <c r="P270" i="129" s="1"/>
  <c r="N270" i="129"/>
  <c r="O269" i="129"/>
  <c r="P269" i="129" s="1"/>
  <c r="N269" i="129"/>
  <c r="O268" i="129"/>
  <c r="P268" i="129" s="1"/>
  <c r="N268" i="129"/>
  <c r="O267" i="129"/>
  <c r="P267" i="129" s="1"/>
  <c r="N267" i="129"/>
  <c r="O266" i="129"/>
  <c r="P266" i="129" s="1"/>
  <c r="N266" i="129"/>
  <c r="O265" i="129"/>
  <c r="P265" i="129" s="1"/>
  <c r="N265" i="129"/>
  <c r="O264" i="129"/>
  <c r="P264" i="129" s="1"/>
  <c r="N264" i="129"/>
  <c r="O263" i="129"/>
  <c r="P263" i="129" s="1"/>
  <c r="N263" i="129"/>
  <c r="O262" i="129"/>
  <c r="P262" i="129" s="1"/>
  <c r="N262" i="129"/>
  <c r="O261" i="129"/>
  <c r="P261" i="129" s="1"/>
  <c r="N261" i="129"/>
  <c r="O260" i="129"/>
  <c r="P260" i="129" s="1"/>
  <c r="N260" i="129"/>
  <c r="O259" i="129"/>
  <c r="P259" i="129" s="1"/>
  <c r="N259" i="129"/>
  <c r="O258" i="129"/>
  <c r="P258" i="129" s="1"/>
  <c r="N258" i="129"/>
  <c r="O257" i="129"/>
  <c r="P257" i="129" s="1"/>
  <c r="N257" i="129"/>
  <c r="O256" i="129"/>
  <c r="P256" i="129" s="1"/>
  <c r="N256" i="129"/>
  <c r="O255" i="129"/>
  <c r="P255" i="129" s="1"/>
  <c r="N255" i="129"/>
  <c r="O254" i="129"/>
  <c r="P254" i="129" s="1"/>
  <c r="N254" i="129"/>
  <c r="O253" i="129"/>
  <c r="P253" i="129" s="1"/>
  <c r="N253" i="129"/>
  <c r="O252" i="129"/>
  <c r="P252" i="129" s="1"/>
  <c r="N252" i="129"/>
  <c r="O251" i="129"/>
  <c r="P251" i="129" s="1"/>
  <c r="N251" i="129"/>
  <c r="O250" i="129"/>
  <c r="P250" i="129" s="1"/>
  <c r="N250" i="129"/>
  <c r="O249" i="129"/>
  <c r="P249" i="129" s="1"/>
  <c r="N249" i="129"/>
  <c r="O248" i="129"/>
  <c r="P248" i="129" s="1"/>
  <c r="N248" i="129"/>
  <c r="O247" i="129"/>
  <c r="P247" i="129" s="1"/>
  <c r="N247" i="129"/>
  <c r="O246" i="129"/>
  <c r="P246" i="129" s="1"/>
  <c r="N246" i="129"/>
  <c r="O245" i="129"/>
  <c r="P245" i="129" s="1"/>
  <c r="N245" i="129"/>
  <c r="O244" i="129"/>
  <c r="P244" i="129" s="1"/>
  <c r="N244" i="129"/>
  <c r="O243" i="129"/>
  <c r="P243" i="129" s="1"/>
  <c r="N243" i="129"/>
  <c r="O242" i="129"/>
  <c r="P242" i="129" s="1"/>
  <c r="N242" i="129"/>
  <c r="O241" i="129"/>
  <c r="P241" i="129" s="1"/>
  <c r="N241" i="129"/>
  <c r="O240" i="129"/>
  <c r="P240" i="129" s="1"/>
  <c r="N240" i="129"/>
  <c r="O239" i="129"/>
  <c r="P239" i="129" s="1"/>
  <c r="N239" i="129"/>
  <c r="O238" i="129"/>
  <c r="P238" i="129" s="1"/>
  <c r="N238" i="129"/>
  <c r="O237" i="129"/>
  <c r="P237" i="129" s="1"/>
  <c r="N237" i="129"/>
  <c r="O236" i="129"/>
  <c r="P236" i="129" s="1"/>
  <c r="N236" i="129"/>
  <c r="O235" i="129"/>
  <c r="P235" i="129" s="1"/>
  <c r="N235" i="129"/>
  <c r="O234" i="129"/>
  <c r="P234" i="129" s="1"/>
  <c r="N234" i="129"/>
  <c r="O233" i="129"/>
  <c r="P233" i="129" s="1"/>
  <c r="N233" i="129"/>
  <c r="O232" i="129"/>
  <c r="P232" i="129" s="1"/>
  <c r="N232" i="129"/>
  <c r="O231" i="129"/>
  <c r="P231" i="129" s="1"/>
  <c r="N231" i="129"/>
  <c r="O230" i="129"/>
  <c r="P230" i="129" s="1"/>
  <c r="N230" i="129"/>
  <c r="O229" i="129"/>
  <c r="P229" i="129" s="1"/>
  <c r="N229" i="129"/>
  <c r="O228" i="129"/>
  <c r="P228" i="129" s="1"/>
  <c r="N228" i="129"/>
  <c r="O227" i="129"/>
  <c r="P227" i="129" s="1"/>
  <c r="N227" i="129"/>
  <c r="O226" i="129"/>
  <c r="P226" i="129" s="1"/>
  <c r="N226" i="129"/>
  <c r="O225" i="129"/>
  <c r="P225" i="129" s="1"/>
  <c r="N225" i="129"/>
  <c r="O224" i="129"/>
  <c r="P224" i="129" s="1"/>
  <c r="N224" i="129"/>
  <c r="O223" i="129"/>
  <c r="P223" i="129" s="1"/>
  <c r="N223" i="129"/>
  <c r="O222" i="129"/>
  <c r="P222" i="129" s="1"/>
  <c r="N222" i="129"/>
  <c r="O221" i="129"/>
  <c r="P221" i="129" s="1"/>
  <c r="N221" i="129"/>
  <c r="O220" i="129"/>
  <c r="P220" i="129" s="1"/>
  <c r="N220" i="129"/>
  <c r="O219" i="129"/>
  <c r="P219" i="129" s="1"/>
  <c r="N219" i="129"/>
  <c r="O218" i="129"/>
  <c r="P218" i="129" s="1"/>
  <c r="N218" i="129"/>
  <c r="O217" i="129"/>
  <c r="P217" i="129" s="1"/>
  <c r="N217" i="129"/>
  <c r="O216" i="129"/>
  <c r="P216" i="129" s="1"/>
  <c r="N216" i="129"/>
  <c r="O215" i="129"/>
  <c r="P215" i="129" s="1"/>
  <c r="N215" i="129"/>
  <c r="O214" i="129"/>
  <c r="P214" i="129" s="1"/>
  <c r="N214" i="129"/>
  <c r="O213" i="129"/>
  <c r="P213" i="129" s="1"/>
  <c r="N213" i="129"/>
  <c r="O212" i="129"/>
  <c r="P212" i="129" s="1"/>
  <c r="N212" i="129"/>
  <c r="O211" i="129"/>
  <c r="P211" i="129" s="1"/>
  <c r="N211" i="129"/>
  <c r="O210" i="129"/>
  <c r="P210" i="129" s="1"/>
  <c r="N210" i="129"/>
  <c r="O209" i="129"/>
  <c r="P209" i="129" s="1"/>
  <c r="N209" i="129"/>
  <c r="O208" i="129"/>
  <c r="P208" i="129" s="1"/>
  <c r="N208" i="129"/>
  <c r="O207" i="129"/>
  <c r="P207" i="129" s="1"/>
  <c r="N207" i="129"/>
  <c r="O206" i="129"/>
  <c r="P206" i="129" s="1"/>
  <c r="N206" i="129"/>
  <c r="O205" i="129"/>
  <c r="P205" i="129" s="1"/>
  <c r="N205" i="129"/>
  <c r="O204" i="129"/>
  <c r="P204" i="129" s="1"/>
  <c r="N204" i="129"/>
  <c r="O203" i="129"/>
  <c r="P203" i="129" s="1"/>
  <c r="N203" i="129"/>
  <c r="O202" i="129"/>
  <c r="P202" i="129" s="1"/>
  <c r="N202" i="129"/>
  <c r="O201" i="129"/>
  <c r="P201" i="129" s="1"/>
  <c r="N201" i="129"/>
  <c r="O200" i="129"/>
  <c r="P200" i="129" s="1"/>
  <c r="N200" i="129"/>
  <c r="O199" i="129"/>
  <c r="P199" i="129" s="1"/>
  <c r="N199" i="129"/>
  <c r="O198" i="129"/>
  <c r="P198" i="129" s="1"/>
  <c r="N198" i="129"/>
  <c r="O197" i="129"/>
  <c r="N197" i="129"/>
  <c r="O196" i="129"/>
  <c r="P196" i="129" s="1"/>
  <c r="N196" i="129"/>
  <c r="O195" i="129"/>
  <c r="P195" i="129" s="1"/>
  <c r="N195" i="129"/>
  <c r="O194" i="129"/>
  <c r="P194" i="129" s="1"/>
  <c r="N194" i="129"/>
  <c r="O193" i="129"/>
  <c r="P193" i="129" s="1"/>
  <c r="N193" i="129"/>
  <c r="O192" i="129"/>
  <c r="P192" i="129" s="1"/>
  <c r="N192" i="129"/>
  <c r="O191" i="129"/>
  <c r="P191" i="129" s="1"/>
  <c r="N191" i="129"/>
  <c r="O190" i="129"/>
  <c r="P190" i="129" s="1"/>
  <c r="N190" i="129"/>
  <c r="O189" i="129"/>
  <c r="P189" i="129" s="1"/>
  <c r="N189" i="129"/>
  <c r="O188" i="129"/>
  <c r="P188" i="129" s="1"/>
  <c r="N188" i="129"/>
  <c r="O187" i="129"/>
  <c r="P187" i="129" s="1"/>
  <c r="N187" i="129"/>
  <c r="O186" i="129"/>
  <c r="P186" i="129" s="1"/>
  <c r="N186" i="129"/>
  <c r="O185" i="129"/>
  <c r="P185" i="129" s="1"/>
  <c r="N185" i="129"/>
  <c r="O184" i="129"/>
  <c r="P184" i="129" s="1"/>
  <c r="N184" i="129"/>
  <c r="O183" i="129"/>
  <c r="P183" i="129" s="1"/>
  <c r="N183" i="129"/>
  <c r="O182" i="129"/>
  <c r="P182" i="129" s="1"/>
  <c r="N182" i="129"/>
  <c r="O181" i="129"/>
  <c r="P181" i="129" s="1"/>
  <c r="N181" i="129"/>
  <c r="O180" i="129"/>
  <c r="P180" i="129" s="1"/>
  <c r="N180" i="129"/>
  <c r="O179" i="129"/>
  <c r="P179" i="129" s="1"/>
  <c r="N179" i="129"/>
  <c r="O178" i="129"/>
  <c r="P178" i="129" s="1"/>
  <c r="N178" i="129"/>
  <c r="O177" i="129"/>
  <c r="P177" i="129" s="1"/>
  <c r="N177" i="129"/>
  <c r="O176" i="129"/>
  <c r="P176" i="129" s="1"/>
  <c r="N176" i="129"/>
  <c r="O175" i="129"/>
  <c r="P175" i="129" s="1"/>
  <c r="N175" i="129"/>
  <c r="O174" i="129"/>
  <c r="P174" i="129" s="1"/>
  <c r="N174" i="129"/>
  <c r="O173" i="129"/>
  <c r="P173" i="129" s="1"/>
  <c r="N173" i="129"/>
  <c r="O172" i="129"/>
  <c r="P172" i="129" s="1"/>
  <c r="N172" i="129"/>
  <c r="O171" i="129"/>
  <c r="P171" i="129" s="1"/>
  <c r="N171" i="129"/>
  <c r="O170" i="129"/>
  <c r="P170" i="129" s="1"/>
  <c r="N170" i="129"/>
  <c r="O169" i="129"/>
  <c r="P169" i="129" s="1"/>
  <c r="N169" i="129"/>
  <c r="O168" i="129"/>
  <c r="P168" i="129" s="1"/>
  <c r="N168" i="129"/>
  <c r="O167" i="129"/>
  <c r="P167" i="129" s="1"/>
  <c r="N167" i="129"/>
  <c r="O166" i="129"/>
  <c r="P166" i="129" s="1"/>
  <c r="N166" i="129"/>
  <c r="O165" i="129"/>
  <c r="P165" i="129" s="1"/>
  <c r="N165" i="129"/>
  <c r="O164" i="129"/>
  <c r="P164" i="129" s="1"/>
  <c r="N164" i="129"/>
  <c r="O163" i="129"/>
  <c r="P163" i="129" s="1"/>
  <c r="N163" i="129"/>
  <c r="O162" i="129"/>
  <c r="P162" i="129" s="1"/>
  <c r="N162" i="129"/>
  <c r="O161" i="129"/>
  <c r="P161" i="129" s="1"/>
  <c r="N161" i="129"/>
  <c r="O160" i="129"/>
  <c r="P160" i="129" s="1"/>
  <c r="N160" i="129"/>
  <c r="O159" i="129"/>
  <c r="P159" i="129" s="1"/>
  <c r="N159" i="129"/>
  <c r="O158" i="129"/>
  <c r="P158" i="129" s="1"/>
  <c r="N158" i="129"/>
  <c r="O157" i="129"/>
  <c r="P157" i="129" s="1"/>
  <c r="N157" i="129"/>
  <c r="O156" i="129"/>
  <c r="P156" i="129" s="1"/>
  <c r="N156" i="129"/>
  <c r="O155" i="129"/>
  <c r="P155" i="129" s="1"/>
  <c r="N155" i="129"/>
  <c r="O154" i="129"/>
  <c r="P154" i="129" s="1"/>
  <c r="N154" i="129"/>
  <c r="O153" i="129"/>
  <c r="P153" i="129" s="1"/>
  <c r="N153" i="129"/>
  <c r="O152" i="129"/>
  <c r="P152" i="129" s="1"/>
  <c r="N152" i="129"/>
  <c r="O151" i="129"/>
  <c r="P151" i="129" s="1"/>
  <c r="N151" i="129"/>
  <c r="O150" i="129"/>
  <c r="P150" i="129" s="1"/>
  <c r="N150" i="129"/>
  <c r="O149" i="129"/>
  <c r="P149" i="129" s="1"/>
  <c r="N149" i="129"/>
  <c r="O148" i="129"/>
  <c r="P148" i="129" s="1"/>
  <c r="N148" i="129"/>
  <c r="O147" i="129"/>
  <c r="P147" i="129" s="1"/>
  <c r="N147" i="129"/>
  <c r="O146" i="129"/>
  <c r="P146" i="129" s="1"/>
  <c r="N146" i="129"/>
  <c r="O145" i="129"/>
  <c r="P145" i="129" s="1"/>
  <c r="N145" i="129"/>
  <c r="O144" i="129"/>
  <c r="P144" i="129" s="1"/>
  <c r="N144" i="129"/>
  <c r="O143" i="129"/>
  <c r="P143" i="129" s="1"/>
  <c r="N143" i="129"/>
  <c r="O142" i="129"/>
  <c r="P142" i="129" s="1"/>
  <c r="N142" i="129"/>
  <c r="O141" i="129"/>
  <c r="P141" i="129" s="1"/>
  <c r="N141" i="129"/>
  <c r="O140" i="129"/>
  <c r="P140" i="129" s="1"/>
  <c r="N140" i="129"/>
  <c r="O139" i="129"/>
  <c r="P139" i="129" s="1"/>
  <c r="N139" i="129"/>
  <c r="O138" i="129"/>
  <c r="P138" i="129" s="1"/>
  <c r="N138" i="129"/>
  <c r="O137" i="129"/>
  <c r="P137" i="129" s="1"/>
  <c r="N137" i="129"/>
  <c r="O136" i="129"/>
  <c r="P136" i="129" s="1"/>
  <c r="N136" i="129"/>
  <c r="O135" i="129"/>
  <c r="P135" i="129" s="1"/>
  <c r="N135" i="129"/>
  <c r="O134" i="129"/>
  <c r="P134" i="129" s="1"/>
  <c r="N134" i="129"/>
  <c r="O133" i="129"/>
  <c r="P133" i="129" s="1"/>
  <c r="N133" i="129"/>
  <c r="O132" i="129"/>
  <c r="P132" i="129" s="1"/>
  <c r="N132" i="129"/>
  <c r="O131" i="129"/>
  <c r="P131" i="129" s="1"/>
  <c r="N131" i="129"/>
  <c r="O130" i="129"/>
  <c r="P130" i="129" s="1"/>
  <c r="N130" i="129"/>
  <c r="O129" i="129"/>
  <c r="P129" i="129" s="1"/>
  <c r="N129" i="129"/>
  <c r="O128" i="129"/>
  <c r="P128" i="129" s="1"/>
  <c r="N128" i="129"/>
  <c r="O127" i="129"/>
  <c r="P127" i="129" s="1"/>
  <c r="N127" i="129"/>
  <c r="O126" i="129"/>
  <c r="P126" i="129" s="1"/>
  <c r="N126" i="129"/>
  <c r="O125" i="129"/>
  <c r="P125" i="129" s="1"/>
  <c r="N125" i="129"/>
  <c r="O124" i="129"/>
  <c r="P124" i="129" s="1"/>
  <c r="N124" i="129"/>
  <c r="O123" i="129"/>
  <c r="P123" i="129" s="1"/>
  <c r="N123" i="129"/>
  <c r="O122" i="129"/>
  <c r="P122" i="129" s="1"/>
  <c r="N122" i="129"/>
  <c r="O121" i="129"/>
  <c r="P121" i="129" s="1"/>
  <c r="N121" i="129"/>
  <c r="O120" i="129"/>
  <c r="P120" i="129" s="1"/>
  <c r="N120" i="129"/>
  <c r="O119" i="129"/>
  <c r="P119" i="129" s="1"/>
  <c r="N119" i="129"/>
  <c r="O118" i="129"/>
  <c r="P118" i="129" s="1"/>
  <c r="N118" i="129"/>
  <c r="O117" i="129"/>
  <c r="P117" i="129" s="1"/>
  <c r="N117" i="129"/>
  <c r="O116" i="129"/>
  <c r="P116" i="129" s="1"/>
  <c r="N116" i="129"/>
  <c r="O115" i="129"/>
  <c r="P115" i="129" s="1"/>
  <c r="N115" i="129"/>
  <c r="O114" i="129"/>
  <c r="P114" i="129" s="1"/>
  <c r="N114" i="129"/>
  <c r="O113" i="129"/>
  <c r="P113" i="129" s="1"/>
  <c r="N113" i="129"/>
  <c r="O112" i="129"/>
  <c r="P112" i="129" s="1"/>
  <c r="N112" i="129"/>
  <c r="O111" i="129"/>
  <c r="P111" i="129" s="1"/>
  <c r="N111" i="129"/>
  <c r="O110" i="129"/>
  <c r="P110" i="129" s="1"/>
  <c r="N110" i="129"/>
  <c r="O109" i="129"/>
  <c r="P109" i="129" s="1"/>
  <c r="N109" i="129"/>
  <c r="O108" i="129"/>
  <c r="P108" i="129" s="1"/>
  <c r="N108" i="129"/>
  <c r="O107" i="129"/>
  <c r="P107" i="129" s="1"/>
  <c r="N107" i="129"/>
  <c r="O106" i="129"/>
  <c r="P106" i="129" s="1"/>
  <c r="N106" i="129"/>
  <c r="O105" i="129"/>
  <c r="P105" i="129" s="1"/>
  <c r="N105" i="129"/>
  <c r="O104" i="129"/>
  <c r="P104" i="129" s="1"/>
  <c r="N104" i="129"/>
  <c r="O103" i="129"/>
  <c r="P103" i="129" s="1"/>
  <c r="N103" i="129"/>
  <c r="O102" i="129"/>
  <c r="P102" i="129" s="1"/>
  <c r="N102" i="129"/>
  <c r="O101" i="129"/>
  <c r="P101" i="129" s="1"/>
  <c r="N101" i="129"/>
  <c r="O100" i="129"/>
  <c r="P100" i="129" s="1"/>
  <c r="N100" i="129"/>
  <c r="O99" i="129"/>
  <c r="P99" i="129" s="1"/>
  <c r="N99" i="129"/>
  <c r="O98" i="129"/>
  <c r="P98" i="129" s="1"/>
  <c r="N98" i="129"/>
  <c r="O97" i="129"/>
  <c r="P97" i="129" s="1"/>
  <c r="N97" i="129"/>
  <c r="O96" i="129"/>
  <c r="P96" i="129" s="1"/>
  <c r="N96" i="129"/>
  <c r="O95" i="129"/>
  <c r="P95" i="129" s="1"/>
  <c r="N95" i="129"/>
  <c r="O94" i="129"/>
  <c r="P94" i="129" s="1"/>
  <c r="N94" i="129"/>
  <c r="O93" i="129"/>
  <c r="P93" i="129" s="1"/>
  <c r="N93" i="129"/>
  <c r="O92" i="129"/>
  <c r="P92" i="129" s="1"/>
  <c r="N92" i="129"/>
  <c r="O91" i="129"/>
  <c r="P91" i="129" s="1"/>
  <c r="N91" i="129"/>
  <c r="O90" i="129"/>
  <c r="P90" i="129" s="1"/>
  <c r="N90" i="129"/>
  <c r="O89" i="129"/>
  <c r="P89" i="129" s="1"/>
  <c r="N89" i="129"/>
  <c r="O88" i="129"/>
  <c r="P88" i="129" s="1"/>
  <c r="N88" i="129"/>
  <c r="O87" i="129"/>
  <c r="P87" i="129" s="1"/>
  <c r="N87" i="129"/>
  <c r="O86" i="129"/>
  <c r="P86" i="129" s="1"/>
  <c r="N86" i="129"/>
  <c r="O85" i="129"/>
  <c r="P85" i="129" s="1"/>
  <c r="N85" i="129"/>
  <c r="O84" i="129"/>
  <c r="P84" i="129" s="1"/>
  <c r="N84" i="129"/>
  <c r="O83" i="129"/>
  <c r="P83" i="129" s="1"/>
  <c r="N83" i="129"/>
  <c r="O82" i="129"/>
  <c r="P82" i="129" s="1"/>
  <c r="N82" i="129"/>
  <c r="O81" i="129"/>
  <c r="P81" i="129" s="1"/>
  <c r="N81" i="129"/>
  <c r="O80" i="129"/>
  <c r="P80" i="129" s="1"/>
  <c r="N80" i="129"/>
  <c r="O79" i="129"/>
  <c r="P79" i="129" s="1"/>
  <c r="N79" i="129"/>
  <c r="O78" i="129"/>
  <c r="P78" i="129" s="1"/>
  <c r="N78" i="129"/>
  <c r="O77" i="129"/>
  <c r="P77" i="129" s="1"/>
  <c r="N77" i="129"/>
  <c r="O76" i="129"/>
  <c r="P76" i="129" s="1"/>
  <c r="N76" i="129"/>
  <c r="O75" i="129"/>
  <c r="P75" i="129" s="1"/>
  <c r="N75" i="129"/>
  <c r="O74" i="129"/>
  <c r="P74" i="129" s="1"/>
  <c r="N74" i="129"/>
  <c r="O73" i="129"/>
  <c r="P73" i="129" s="1"/>
  <c r="N73" i="129"/>
  <c r="O72" i="129"/>
  <c r="P72" i="129" s="1"/>
  <c r="N72" i="129"/>
  <c r="O71" i="129"/>
  <c r="P71" i="129" s="1"/>
  <c r="N71" i="129"/>
  <c r="O70" i="129"/>
  <c r="P70" i="129" s="1"/>
  <c r="N70" i="129"/>
  <c r="O69" i="129"/>
  <c r="P69" i="129" s="1"/>
  <c r="N69" i="129"/>
  <c r="O68" i="129"/>
  <c r="P68" i="129" s="1"/>
  <c r="N68" i="129"/>
  <c r="O67" i="129"/>
  <c r="P67" i="129" s="1"/>
  <c r="N67" i="129"/>
  <c r="O66" i="129"/>
  <c r="P66" i="129" s="1"/>
  <c r="N66" i="129"/>
  <c r="O65" i="129"/>
  <c r="P65" i="129" s="1"/>
  <c r="N65" i="129"/>
  <c r="O64" i="129"/>
  <c r="P64" i="129" s="1"/>
  <c r="N64" i="129"/>
  <c r="O63" i="129"/>
  <c r="P63" i="129" s="1"/>
  <c r="N63" i="129"/>
  <c r="O62" i="129"/>
  <c r="P62" i="129" s="1"/>
  <c r="N62" i="129"/>
  <c r="O61" i="129"/>
  <c r="P61" i="129" s="1"/>
  <c r="N61" i="129"/>
  <c r="O60" i="129"/>
  <c r="P60" i="129" s="1"/>
  <c r="N60" i="129"/>
  <c r="O59" i="129"/>
  <c r="P59" i="129" s="1"/>
  <c r="N59" i="129"/>
  <c r="O58" i="129"/>
  <c r="P58" i="129" s="1"/>
  <c r="N58" i="129"/>
  <c r="O57" i="129"/>
  <c r="P57" i="129" s="1"/>
  <c r="N57" i="129"/>
  <c r="O56" i="129"/>
  <c r="P56" i="129" s="1"/>
  <c r="N56" i="129"/>
  <c r="O55" i="129"/>
  <c r="P55" i="129" s="1"/>
  <c r="N55" i="129"/>
  <c r="O54" i="129"/>
  <c r="P54" i="129" s="1"/>
  <c r="N54" i="129"/>
  <c r="O53" i="129"/>
  <c r="P53" i="129" s="1"/>
  <c r="N53" i="129"/>
  <c r="O52" i="129"/>
  <c r="P52" i="129" s="1"/>
  <c r="N52" i="129"/>
  <c r="O51" i="129"/>
  <c r="P51" i="129" s="1"/>
  <c r="N51" i="129"/>
  <c r="O50" i="129"/>
  <c r="P50" i="129" s="1"/>
  <c r="N50" i="129"/>
  <c r="O49" i="129"/>
  <c r="P49" i="129" s="1"/>
  <c r="N49" i="129"/>
  <c r="O48" i="129"/>
  <c r="P48" i="129" s="1"/>
  <c r="N48" i="129"/>
  <c r="O47" i="129"/>
  <c r="P47" i="129" s="1"/>
  <c r="N47" i="129"/>
  <c r="O46" i="129"/>
  <c r="P46" i="129" s="1"/>
  <c r="N46" i="129"/>
  <c r="O45" i="129"/>
  <c r="P45" i="129" s="1"/>
  <c r="N45" i="129"/>
  <c r="O44" i="129"/>
  <c r="P44" i="129" s="1"/>
  <c r="N44" i="129"/>
  <c r="O43" i="129"/>
  <c r="P43" i="129" s="1"/>
  <c r="N43" i="129"/>
  <c r="O42" i="129"/>
  <c r="P42" i="129" s="1"/>
  <c r="N42" i="129"/>
  <c r="O41" i="129"/>
  <c r="P41" i="129" s="1"/>
  <c r="N41" i="129"/>
  <c r="O40" i="129"/>
  <c r="P40" i="129" s="1"/>
  <c r="N40" i="129"/>
  <c r="O39" i="129"/>
  <c r="P39" i="129" s="1"/>
  <c r="N39" i="129"/>
  <c r="O38" i="129"/>
  <c r="P38" i="129" s="1"/>
  <c r="N38" i="129"/>
  <c r="O37" i="129"/>
  <c r="P37" i="129" s="1"/>
  <c r="N37" i="129"/>
  <c r="O36" i="129"/>
  <c r="P36" i="129" s="1"/>
  <c r="N36" i="129"/>
  <c r="O35" i="129"/>
  <c r="P35" i="129" s="1"/>
  <c r="N35" i="129"/>
  <c r="O34" i="129"/>
  <c r="P34" i="129" s="1"/>
  <c r="N34" i="129"/>
  <c r="O33" i="129"/>
  <c r="P33" i="129" s="1"/>
  <c r="N33" i="129"/>
  <c r="O32" i="129"/>
  <c r="P32" i="129" s="1"/>
  <c r="N32" i="129"/>
  <c r="O31" i="129"/>
  <c r="P31" i="129" s="1"/>
  <c r="N31" i="129"/>
  <c r="O30" i="129"/>
  <c r="P30" i="129" s="1"/>
  <c r="N30" i="129"/>
  <c r="O29" i="129"/>
  <c r="P29" i="129" s="1"/>
  <c r="N29" i="129"/>
  <c r="O28" i="129"/>
  <c r="P28" i="129" s="1"/>
  <c r="N28" i="129"/>
  <c r="O27" i="129"/>
  <c r="P27" i="129" s="1"/>
  <c r="N27" i="129"/>
  <c r="O26" i="129"/>
  <c r="P26" i="129" s="1"/>
  <c r="N26" i="129"/>
  <c r="O25" i="129"/>
  <c r="P25" i="129" s="1"/>
  <c r="N25" i="129"/>
  <c r="O24" i="129"/>
  <c r="P24" i="129" s="1"/>
  <c r="N24" i="129"/>
  <c r="O23" i="129"/>
  <c r="P23" i="129" s="1"/>
  <c r="N23" i="129"/>
  <c r="O22" i="129"/>
  <c r="P22" i="129" s="1"/>
  <c r="N22" i="129"/>
  <c r="O21" i="129"/>
  <c r="P21" i="129" s="1"/>
  <c r="N21" i="129"/>
  <c r="O20" i="129"/>
  <c r="P20" i="129" s="1"/>
  <c r="N20" i="129"/>
  <c r="O19" i="129"/>
  <c r="P19" i="129" s="1"/>
  <c r="N19" i="129"/>
  <c r="O18" i="129"/>
  <c r="P18" i="129" s="1"/>
  <c r="N18" i="129"/>
  <c r="O17" i="129"/>
  <c r="P17" i="129" s="1"/>
  <c r="N17" i="129"/>
  <c r="O16" i="129"/>
  <c r="P16" i="129" s="1"/>
  <c r="N16" i="129"/>
  <c r="O15" i="129"/>
  <c r="P15" i="129" s="1"/>
  <c r="N15" i="129"/>
  <c r="O14" i="129"/>
  <c r="P14" i="129" s="1"/>
  <c r="N14" i="129"/>
  <c r="O13" i="129"/>
  <c r="P13" i="129" s="1"/>
  <c r="N13" i="129"/>
  <c r="O12" i="129"/>
  <c r="P12" i="129" s="1"/>
  <c r="N12" i="129"/>
  <c r="O11" i="129"/>
  <c r="P11" i="129" s="1"/>
  <c r="N11" i="129"/>
  <c r="O10" i="129"/>
  <c r="P10" i="129" s="1"/>
  <c r="N10" i="129"/>
  <c r="O9" i="129"/>
  <c r="P9" i="129" s="1"/>
  <c r="N9" i="129"/>
  <c r="O8" i="129"/>
  <c r="P8" i="129" s="1"/>
  <c r="N8" i="129"/>
  <c r="O7" i="129"/>
  <c r="P7" i="129" s="1"/>
  <c r="N7" i="129"/>
  <c r="O6" i="129"/>
  <c r="P6" i="129" s="1"/>
  <c r="N6" i="129"/>
  <c r="O5" i="129"/>
  <c r="P5" i="129" s="1"/>
  <c r="N5" i="129"/>
  <c r="N4" i="129"/>
  <c r="H5" i="117"/>
  <c r="G530" i="128" a="1"/>
  <c r="G530" i="128"/>
  <c r="H529" i="128" a="1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/>
  <c r="L510" i="128" a="1"/>
  <c r="L510" i="128"/>
  <c r="K510" i="128" a="1"/>
  <c r="K510" i="128"/>
  <c r="J510" i="128"/>
  <c r="J510" i="128" a="1"/>
  <c r="I510" i="128" a="1"/>
  <c r="I510" i="128"/>
  <c r="H510" i="128" a="1"/>
  <c r="H510" i="128"/>
  <c r="G510" i="128" a="1"/>
  <c r="G510" i="128"/>
  <c r="F510" i="128"/>
  <c r="N510" i="128"/>
  <c r="F510" i="128" a="1"/>
  <c r="C510" i="128"/>
  <c r="C529" i="128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K512" i="128"/>
  <c r="J499" i="128" a="1"/>
  <c r="J499" i="128"/>
  <c r="I499" i="128" a="1"/>
  <c r="I499" i="128"/>
  <c r="I512" i="128"/>
  <c r="H499" i="128" a="1"/>
  <c r="H499" i="128"/>
  <c r="H512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N494" i="128"/>
  <c r="P494" i="128"/>
  <c r="P493" i="128"/>
  <c r="O493" i="128"/>
  <c r="N493" i="128"/>
  <c r="P492" i="128"/>
  <c r="O492" i="128"/>
  <c r="N492" i="128"/>
  <c r="O491" i="128"/>
  <c r="N491" i="128"/>
  <c r="P491" i="128"/>
  <c r="O490" i="128"/>
  <c r="N490" i="128"/>
  <c r="P490" i="128"/>
  <c r="P489" i="128"/>
  <c r="O489" i="128"/>
  <c r="N489" i="128"/>
  <c r="O488" i="128"/>
  <c r="P488" i="128"/>
  <c r="N488" i="128"/>
  <c r="O487" i="128"/>
  <c r="N487" i="128"/>
  <c r="P487" i="128"/>
  <c r="P486" i="128"/>
  <c r="O486" i="128"/>
  <c r="N486" i="128"/>
  <c r="O485" i="128"/>
  <c r="P485" i="128"/>
  <c r="N485" i="128"/>
  <c r="O484" i="128"/>
  <c r="N484" i="128"/>
  <c r="P484" i="128"/>
  <c r="O483" i="128"/>
  <c r="N483" i="128"/>
  <c r="O482" i="128"/>
  <c r="N482" i="128"/>
  <c r="P482" i="128"/>
  <c r="O481" i="128"/>
  <c r="P481" i="128"/>
  <c r="N481" i="128"/>
  <c r="P480" i="128"/>
  <c r="O480" i="128"/>
  <c r="N480" i="128"/>
  <c r="O479" i="128"/>
  <c r="N479" i="128"/>
  <c r="P479" i="128"/>
  <c r="O478" i="128"/>
  <c r="N478" i="128"/>
  <c r="P478" i="128"/>
  <c r="P477" i="128"/>
  <c r="O477" i="128"/>
  <c r="N477" i="128"/>
  <c r="O476" i="128"/>
  <c r="P476" i="128"/>
  <c r="N476" i="128"/>
  <c r="O475" i="128"/>
  <c r="N475" i="128"/>
  <c r="P474" i="128"/>
  <c r="O474" i="128"/>
  <c r="N474" i="128"/>
  <c r="O473" i="128"/>
  <c r="P473" i="128"/>
  <c r="N473" i="128"/>
  <c r="O472" i="128"/>
  <c r="N472" i="128"/>
  <c r="P472" i="128"/>
  <c r="O471" i="128"/>
  <c r="N471" i="128"/>
  <c r="P471" i="128"/>
  <c r="P470" i="128"/>
  <c r="O470" i="128"/>
  <c r="N470" i="128"/>
  <c r="P469" i="128"/>
  <c r="O469" i="128"/>
  <c r="N469" i="128"/>
  <c r="O468" i="128"/>
  <c r="N468" i="128"/>
  <c r="O467" i="128"/>
  <c r="N467" i="128"/>
  <c r="P466" i="128"/>
  <c r="O466" i="128"/>
  <c r="N466" i="128"/>
  <c r="O465" i="128"/>
  <c r="P465" i="128"/>
  <c r="N465" i="128"/>
  <c r="O464" i="128"/>
  <c r="N464" i="128"/>
  <c r="P464" i="128"/>
  <c r="O463" i="128"/>
  <c r="N463" i="128"/>
  <c r="O462" i="128"/>
  <c r="N462" i="128"/>
  <c r="P462" i="128"/>
  <c r="P461" i="128"/>
  <c r="O461" i="128"/>
  <c r="N461" i="128"/>
  <c r="O460" i="128"/>
  <c r="P460" i="128"/>
  <c r="N460" i="128"/>
  <c r="O459" i="128"/>
  <c r="N459" i="128"/>
  <c r="P459" i="128"/>
  <c r="P458" i="128"/>
  <c r="O458" i="128"/>
  <c r="N458" i="128"/>
  <c r="O457" i="128"/>
  <c r="P457" i="128"/>
  <c r="N457" i="128"/>
  <c r="O456" i="128"/>
  <c r="N456" i="128"/>
  <c r="P456" i="128"/>
  <c r="O455" i="128"/>
  <c r="N455" i="128"/>
  <c r="P455" i="128"/>
  <c r="P454" i="128"/>
  <c r="O454" i="128"/>
  <c r="N454" i="128"/>
  <c r="O453" i="128"/>
  <c r="P453" i="128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N448" i="128"/>
  <c r="P448" i="128"/>
  <c r="O447" i="128"/>
  <c r="N447" i="128"/>
  <c r="O446" i="128"/>
  <c r="N446" i="128"/>
  <c r="P446" i="128"/>
  <c r="P445" i="128"/>
  <c r="O445" i="128"/>
  <c r="N445" i="128"/>
  <c r="O444" i="128"/>
  <c r="P444" i="128"/>
  <c r="N444" i="128"/>
  <c r="O443" i="128"/>
  <c r="N443" i="128"/>
  <c r="O442" i="128"/>
  <c r="N442" i="128"/>
  <c r="P442" i="128"/>
  <c r="O441" i="128"/>
  <c r="P441" i="128"/>
  <c r="N441" i="128"/>
  <c r="P440" i="128"/>
  <c r="O440" i="128"/>
  <c r="N440" i="128"/>
  <c r="O439" i="128"/>
  <c r="N439" i="128"/>
  <c r="P439" i="128"/>
  <c r="P438" i="128"/>
  <c r="O438" i="128"/>
  <c r="N438" i="128"/>
  <c r="P437" i="128"/>
  <c r="O437" i="128"/>
  <c r="N437" i="128"/>
  <c r="O436" i="128"/>
  <c r="N436" i="128"/>
  <c r="P436" i="128"/>
  <c r="O435" i="128"/>
  <c r="N435" i="128"/>
  <c r="O434" i="128"/>
  <c r="N434" i="128"/>
  <c r="P434" i="128"/>
  <c r="O433" i="128"/>
  <c r="P433" i="128"/>
  <c r="N433" i="128"/>
  <c r="P432" i="128"/>
  <c r="O432" i="128"/>
  <c r="N432" i="128"/>
  <c r="O431" i="128"/>
  <c r="N431" i="128"/>
  <c r="P431" i="128"/>
  <c r="O430" i="128"/>
  <c r="N430" i="128"/>
  <c r="P430" i="128"/>
  <c r="P429" i="128"/>
  <c r="O429" i="128"/>
  <c r="N429" i="128"/>
  <c r="P428" i="128"/>
  <c r="O428" i="128"/>
  <c r="N428" i="128"/>
  <c r="O427" i="128"/>
  <c r="N427" i="128"/>
  <c r="O426" i="128"/>
  <c r="N426" i="128"/>
  <c r="P426" i="128"/>
  <c r="P425" i="128"/>
  <c r="O425" i="128"/>
  <c r="N425" i="128"/>
  <c r="O424" i="128"/>
  <c r="P424" i="128"/>
  <c r="N424" i="128"/>
  <c r="O423" i="128"/>
  <c r="N423" i="128"/>
  <c r="P423" i="128"/>
  <c r="P422" i="128"/>
  <c r="O422" i="128"/>
  <c r="N422" i="128"/>
  <c r="O421" i="128"/>
  <c r="P421" i="128"/>
  <c r="N421" i="128"/>
  <c r="O420" i="128"/>
  <c r="N420" i="128"/>
  <c r="P420" i="128"/>
  <c r="O419" i="128"/>
  <c r="N419" i="128"/>
  <c r="O418" i="128"/>
  <c r="N418" i="128"/>
  <c r="P418" i="128"/>
  <c r="O417" i="128"/>
  <c r="P417" i="128"/>
  <c r="N417" i="128"/>
  <c r="P416" i="128"/>
  <c r="O416" i="128"/>
  <c r="N416" i="128"/>
  <c r="O415" i="128"/>
  <c r="N415" i="128"/>
  <c r="P415" i="128"/>
  <c r="O414" i="128"/>
  <c r="N414" i="128"/>
  <c r="P414" i="128"/>
  <c r="P413" i="128"/>
  <c r="O413" i="128"/>
  <c r="N413" i="128"/>
  <c r="O412" i="128"/>
  <c r="P412" i="128"/>
  <c r="N412" i="128"/>
  <c r="O411" i="128"/>
  <c r="N411" i="128"/>
  <c r="O410" i="128"/>
  <c r="N410" i="128"/>
  <c r="P410" i="128"/>
  <c r="O409" i="128"/>
  <c r="P409" i="128"/>
  <c r="N409" i="128"/>
  <c r="O408" i="128"/>
  <c r="N408" i="128"/>
  <c r="P408" i="128"/>
  <c r="O407" i="128"/>
  <c r="N407" i="128"/>
  <c r="P407" i="128"/>
  <c r="P406" i="128"/>
  <c r="O406" i="128"/>
  <c r="N406" i="128"/>
  <c r="P405" i="128"/>
  <c r="O405" i="128"/>
  <c r="N405" i="128"/>
  <c r="O404" i="128"/>
  <c r="N404" i="128"/>
  <c r="P404" i="128"/>
  <c r="O403" i="128"/>
  <c r="N403" i="128"/>
  <c r="O402" i="128"/>
  <c r="P402" i="128"/>
  <c r="N402" i="128"/>
  <c r="O401" i="128"/>
  <c r="N401" i="128"/>
  <c r="O400" i="128"/>
  <c r="N400" i="128"/>
  <c r="P400" i="128"/>
  <c r="O399" i="128"/>
  <c r="P399" i="128"/>
  <c r="N399" i="128"/>
  <c r="P398" i="128"/>
  <c r="O398" i="128"/>
  <c r="N398" i="128"/>
  <c r="O397" i="128"/>
  <c r="N397" i="128"/>
  <c r="P397" i="128"/>
  <c r="P396" i="128"/>
  <c r="O396" i="128"/>
  <c r="N396" i="128"/>
  <c r="P395" i="128"/>
  <c r="O395" i="128"/>
  <c r="N395" i="128"/>
  <c r="O394" i="128"/>
  <c r="N394" i="128"/>
  <c r="P394" i="128"/>
  <c r="O393" i="128"/>
  <c r="N393" i="128"/>
  <c r="P392" i="128"/>
  <c r="O392" i="128"/>
  <c r="N392" i="128"/>
  <c r="O391" i="128"/>
  <c r="P391" i="128"/>
  <c r="N391" i="128"/>
  <c r="P390" i="128"/>
  <c r="O390" i="128"/>
  <c r="N390" i="128"/>
  <c r="O389" i="128"/>
  <c r="N389" i="128"/>
  <c r="P389" i="128"/>
  <c r="O388" i="128"/>
  <c r="N388" i="128"/>
  <c r="P388" i="128"/>
  <c r="P387" i="128"/>
  <c r="O387" i="128"/>
  <c r="N387" i="128"/>
  <c r="O386" i="128"/>
  <c r="P386" i="128"/>
  <c r="N386" i="128"/>
  <c r="O385" i="128"/>
  <c r="N385" i="128"/>
  <c r="P385" i="128"/>
  <c r="P384" i="128"/>
  <c r="O384" i="128"/>
  <c r="N384" i="128"/>
  <c r="O383" i="128"/>
  <c r="P383" i="128"/>
  <c r="N383" i="128"/>
  <c r="O382" i="128"/>
  <c r="N382" i="128"/>
  <c r="P382" i="128"/>
  <c r="O381" i="128"/>
  <c r="N381" i="128"/>
  <c r="P381" i="128"/>
  <c r="P380" i="128"/>
  <c r="O380" i="128"/>
  <c r="N380" i="128"/>
  <c r="O379" i="128"/>
  <c r="P379" i="128"/>
  <c r="N379" i="128"/>
  <c r="O378" i="128"/>
  <c r="N378" i="128"/>
  <c r="O377" i="128"/>
  <c r="N377" i="128"/>
  <c r="P376" i="128"/>
  <c r="O376" i="128"/>
  <c r="N376" i="128"/>
  <c r="O375" i="128"/>
  <c r="P375" i="128"/>
  <c r="N375" i="128"/>
  <c r="O374" i="128"/>
  <c r="N374" i="128"/>
  <c r="P374" i="128"/>
  <c r="O373" i="128"/>
  <c r="N373" i="128"/>
  <c r="O372" i="128"/>
  <c r="N372" i="128"/>
  <c r="P372" i="128"/>
  <c r="P371" i="128"/>
  <c r="O371" i="128"/>
  <c r="N371" i="128"/>
  <c r="O370" i="128"/>
  <c r="P370" i="128"/>
  <c r="N370" i="128"/>
  <c r="O369" i="128"/>
  <c r="N369" i="128"/>
  <c r="P369" i="128"/>
  <c r="P368" i="128"/>
  <c r="O368" i="128"/>
  <c r="N368" i="128"/>
  <c r="O367" i="128"/>
  <c r="P367" i="128"/>
  <c r="N367" i="128"/>
  <c r="O366" i="128"/>
  <c r="N366" i="128"/>
  <c r="P366" i="128"/>
  <c r="O365" i="128"/>
  <c r="N365" i="128"/>
  <c r="P365" i="128"/>
  <c r="P364" i="128"/>
  <c r="O364" i="128"/>
  <c r="N364" i="128"/>
  <c r="O363" i="128"/>
  <c r="P363" i="128"/>
  <c r="N363" i="128"/>
  <c r="O362" i="128"/>
  <c r="N362" i="128"/>
  <c r="P362" i="128"/>
  <c r="O361" i="128"/>
  <c r="N361" i="128"/>
  <c r="O360" i="128"/>
  <c r="N360" i="128"/>
  <c r="P360" i="128"/>
  <c r="O359" i="128"/>
  <c r="P359" i="128"/>
  <c r="N359" i="128"/>
  <c r="O358" i="128"/>
  <c r="N358" i="128"/>
  <c r="P358" i="128"/>
  <c r="O357" i="128"/>
  <c r="N357" i="128"/>
  <c r="P357" i="128"/>
  <c r="O356" i="128"/>
  <c r="N356" i="128"/>
  <c r="P356" i="128"/>
  <c r="P355" i="128"/>
  <c r="O355" i="128"/>
  <c r="N355" i="128"/>
  <c r="P354" i="128"/>
  <c r="O354" i="128"/>
  <c r="N354" i="128"/>
  <c r="O353" i="128"/>
  <c r="N353" i="128"/>
  <c r="P353" i="128"/>
  <c r="O352" i="128"/>
  <c r="N352" i="128"/>
  <c r="P352" i="128"/>
  <c r="P351" i="128"/>
  <c r="O351" i="128"/>
  <c r="N351" i="128"/>
  <c r="O350" i="128"/>
  <c r="P350" i="128"/>
  <c r="N350" i="128"/>
  <c r="O349" i="128"/>
  <c r="N349" i="128"/>
  <c r="P349" i="128"/>
  <c r="P348" i="128"/>
  <c r="O348" i="128"/>
  <c r="N348" i="128"/>
  <c r="O347" i="128"/>
  <c r="P347" i="128"/>
  <c r="N347" i="128"/>
  <c r="O346" i="128"/>
  <c r="N346" i="128"/>
  <c r="P346" i="128"/>
  <c r="O345" i="128"/>
  <c r="N345" i="128"/>
  <c r="O344" i="128"/>
  <c r="N344" i="128"/>
  <c r="P344" i="128"/>
  <c r="O343" i="128"/>
  <c r="P343" i="128"/>
  <c r="N343" i="128"/>
  <c r="P342" i="128"/>
  <c r="O342" i="128"/>
  <c r="N342" i="128"/>
  <c r="O341" i="128"/>
  <c r="N341" i="128"/>
  <c r="P341" i="128"/>
  <c r="O340" i="128"/>
  <c r="N340" i="128"/>
  <c r="P340" i="128"/>
  <c r="P339" i="128"/>
  <c r="O339" i="128"/>
  <c r="N339" i="128"/>
  <c r="O338" i="128"/>
  <c r="P338" i="128"/>
  <c r="N338" i="128"/>
  <c r="O337" i="128"/>
  <c r="N337" i="128"/>
  <c r="O336" i="128"/>
  <c r="N336" i="128"/>
  <c r="P336" i="128"/>
  <c r="O335" i="128"/>
  <c r="P335" i="128"/>
  <c r="N335" i="128"/>
  <c r="P334" i="128"/>
  <c r="O334" i="128"/>
  <c r="N334" i="128"/>
  <c r="O333" i="128"/>
  <c r="N333" i="128"/>
  <c r="P333" i="128"/>
  <c r="P332" i="128"/>
  <c r="O332" i="128"/>
  <c r="N332" i="128"/>
  <c r="P331" i="128"/>
  <c r="O331" i="128"/>
  <c r="N331" i="128"/>
  <c r="O330" i="128"/>
  <c r="N330" i="128"/>
  <c r="P330" i="128"/>
  <c r="O329" i="128"/>
  <c r="N329" i="128"/>
  <c r="P328" i="128"/>
  <c r="O328" i="128"/>
  <c r="N328" i="128"/>
  <c r="O327" i="128"/>
  <c r="P327" i="128"/>
  <c r="N327" i="128"/>
  <c r="P326" i="128"/>
  <c r="O326" i="128"/>
  <c r="N326" i="128"/>
  <c r="O325" i="128"/>
  <c r="N325" i="128"/>
  <c r="P325" i="128"/>
  <c r="O324" i="128"/>
  <c r="N324" i="128"/>
  <c r="P324" i="128"/>
  <c r="P323" i="128"/>
  <c r="O323" i="128"/>
  <c r="N323" i="128"/>
  <c r="O322" i="128"/>
  <c r="P322" i="128"/>
  <c r="N322" i="128"/>
  <c r="O321" i="128"/>
  <c r="N321" i="128"/>
  <c r="P321" i="128"/>
  <c r="P320" i="128"/>
  <c r="O320" i="128"/>
  <c r="N320" i="128"/>
  <c r="O319" i="128"/>
  <c r="P319" i="128"/>
  <c r="N319" i="128"/>
  <c r="O318" i="128"/>
  <c r="N318" i="128"/>
  <c r="P318" i="128"/>
  <c r="O317" i="128"/>
  <c r="N317" i="128"/>
  <c r="P317" i="128"/>
  <c r="P316" i="128"/>
  <c r="O316" i="128"/>
  <c r="N316" i="128"/>
  <c r="O315" i="128"/>
  <c r="P315" i="128"/>
  <c r="N315" i="128"/>
  <c r="O314" i="128"/>
  <c r="N314" i="128"/>
  <c r="O313" i="128"/>
  <c r="N313" i="128"/>
  <c r="P312" i="128"/>
  <c r="O312" i="128"/>
  <c r="N312" i="128"/>
  <c r="O311" i="128"/>
  <c r="P311" i="128"/>
  <c r="N311" i="128"/>
  <c r="O310" i="128"/>
  <c r="N310" i="128"/>
  <c r="P310" i="128"/>
  <c r="O309" i="128"/>
  <c r="N309" i="128"/>
  <c r="O308" i="128"/>
  <c r="N308" i="128"/>
  <c r="P308" i="128"/>
  <c r="P307" i="128"/>
  <c r="O307" i="128"/>
  <c r="N307" i="128"/>
  <c r="O306" i="128"/>
  <c r="P306" i="128"/>
  <c r="N306" i="128"/>
  <c r="O305" i="128"/>
  <c r="N305" i="128"/>
  <c r="P305" i="128"/>
  <c r="P304" i="128"/>
  <c r="O304" i="128"/>
  <c r="N304" i="128"/>
  <c r="O303" i="128"/>
  <c r="P303" i="128"/>
  <c r="N303" i="128"/>
  <c r="O302" i="128"/>
  <c r="N302" i="128"/>
  <c r="P302" i="128"/>
  <c r="O301" i="128"/>
  <c r="N301" i="128"/>
  <c r="P301" i="128"/>
  <c r="P300" i="128"/>
  <c r="O300" i="128"/>
  <c r="N300" i="128"/>
  <c r="O299" i="128"/>
  <c r="P299" i="128"/>
  <c r="N299" i="128"/>
  <c r="O298" i="128"/>
  <c r="N298" i="128"/>
  <c r="P298" i="128"/>
  <c r="O297" i="128"/>
  <c r="N297" i="128"/>
  <c r="O296" i="128"/>
  <c r="N296" i="128"/>
  <c r="P296" i="128"/>
  <c r="O295" i="128"/>
  <c r="P295" i="128"/>
  <c r="N295" i="128"/>
  <c r="O294" i="128"/>
  <c r="N294" i="128"/>
  <c r="P294" i="128"/>
  <c r="O293" i="128"/>
  <c r="N293" i="128"/>
  <c r="P293" i="128"/>
  <c r="O292" i="128"/>
  <c r="N292" i="128"/>
  <c r="P292" i="128"/>
  <c r="P291" i="128"/>
  <c r="O291" i="128"/>
  <c r="N291" i="128"/>
  <c r="P290" i="128"/>
  <c r="O290" i="128"/>
  <c r="N290" i="128"/>
  <c r="O289" i="128"/>
  <c r="N289" i="128"/>
  <c r="P289" i="128"/>
  <c r="O288" i="128"/>
  <c r="N288" i="128"/>
  <c r="P288" i="128"/>
  <c r="P287" i="128"/>
  <c r="O287" i="128"/>
  <c r="N287" i="128"/>
  <c r="O286" i="128"/>
  <c r="P286" i="128"/>
  <c r="N286" i="128"/>
  <c r="O285" i="128"/>
  <c r="N285" i="128"/>
  <c r="P285" i="128"/>
  <c r="P284" i="128"/>
  <c r="O284" i="128"/>
  <c r="N284" i="128"/>
  <c r="O283" i="128"/>
  <c r="P283" i="128"/>
  <c r="N283" i="128"/>
  <c r="O282" i="128"/>
  <c r="N282" i="128"/>
  <c r="P282" i="128"/>
  <c r="O281" i="128"/>
  <c r="N281" i="128"/>
  <c r="O280" i="128"/>
  <c r="N280" i="128"/>
  <c r="P280" i="128"/>
  <c r="O279" i="128"/>
  <c r="P279" i="128"/>
  <c r="N279" i="128"/>
  <c r="P278" i="128"/>
  <c r="O278" i="128"/>
  <c r="N278" i="128"/>
  <c r="O277" i="128"/>
  <c r="N277" i="128"/>
  <c r="P277" i="128"/>
  <c r="O276" i="128"/>
  <c r="N276" i="128"/>
  <c r="P276" i="128"/>
  <c r="P275" i="128"/>
  <c r="O275" i="128"/>
  <c r="N275" i="128"/>
  <c r="O274" i="128"/>
  <c r="P274" i="128"/>
  <c r="N274" i="128"/>
  <c r="O273" i="128"/>
  <c r="N273" i="128"/>
  <c r="O272" i="128"/>
  <c r="N272" i="128"/>
  <c r="P272" i="128"/>
  <c r="O271" i="128"/>
  <c r="P271" i="128"/>
  <c r="N271" i="128"/>
  <c r="P270" i="128"/>
  <c r="O270" i="128"/>
  <c r="N270" i="128"/>
  <c r="O269" i="128"/>
  <c r="N269" i="128"/>
  <c r="P269" i="128"/>
  <c r="P268" i="128"/>
  <c r="O268" i="128"/>
  <c r="N268" i="128"/>
  <c r="P267" i="128"/>
  <c r="O267" i="128"/>
  <c r="N267" i="128"/>
  <c r="O266" i="128"/>
  <c r="N266" i="128"/>
  <c r="P266" i="128"/>
  <c r="O265" i="128"/>
  <c r="N265" i="128"/>
  <c r="P264" i="128"/>
  <c r="O264" i="128"/>
  <c r="N264" i="128"/>
  <c r="O263" i="128"/>
  <c r="P263" i="128"/>
  <c r="N263" i="128"/>
  <c r="P262" i="128"/>
  <c r="O262" i="128"/>
  <c r="N262" i="128"/>
  <c r="O261" i="128"/>
  <c r="N261" i="128"/>
  <c r="P261" i="128"/>
  <c r="O260" i="128"/>
  <c r="N260" i="128"/>
  <c r="P260" i="128"/>
  <c r="P259" i="128"/>
  <c r="O259" i="128"/>
  <c r="N259" i="128"/>
  <c r="O258" i="128"/>
  <c r="P258" i="128"/>
  <c r="N258" i="128"/>
  <c r="O257" i="128"/>
  <c r="N257" i="128"/>
  <c r="P257" i="128"/>
  <c r="P256" i="128"/>
  <c r="O256" i="128"/>
  <c r="N256" i="128"/>
  <c r="O255" i="128"/>
  <c r="P255" i="128"/>
  <c r="N255" i="128"/>
  <c r="O254" i="128"/>
  <c r="N254" i="128"/>
  <c r="P254" i="128"/>
  <c r="O253" i="128"/>
  <c r="N253" i="128"/>
  <c r="P253" i="128"/>
  <c r="P252" i="128"/>
  <c r="O252" i="128"/>
  <c r="N252" i="128"/>
  <c r="O251" i="128"/>
  <c r="P251" i="128"/>
  <c r="N251" i="128"/>
  <c r="O250" i="128"/>
  <c r="N250" i="128"/>
  <c r="O249" i="128"/>
  <c r="N249" i="128"/>
  <c r="P248" i="128"/>
  <c r="O248" i="128"/>
  <c r="N248" i="128"/>
  <c r="O247" i="128"/>
  <c r="P247" i="128"/>
  <c r="N247" i="128"/>
  <c r="O246" i="128"/>
  <c r="N246" i="128"/>
  <c r="P246" i="128"/>
  <c r="O245" i="128"/>
  <c r="N245" i="128"/>
  <c r="O244" i="128"/>
  <c r="N244" i="128"/>
  <c r="P244" i="128"/>
  <c r="P243" i="128"/>
  <c r="O243" i="128"/>
  <c r="N243" i="128"/>
  <c r="O242" i="128"/>
  <c r="P242" i="128"/>
  <c r="N242" i="128"/>
  <c r="O241" i="128"/>
  <c r="N241" i="128"/>
  <c r="P241" i="128"/>
  <c r="P240" i="128"/>
  <c r="O240" i="128"/>
  <c r="N240" i="128"/>
  <c r="O239" i="128"/>
  <c r="P239" i="128"/>
  <c r="N239" i="128"/>
  <c r="O238" i="128"/>
  <c r="N238" i="128"/>
  <c r="P238" i="128"/>
  <c r="O237" i="128"/>
  <c r="N237" i="128"/>
  <c r="P237" i="128"/>
  <c r="P236" i="128"/>
  <c r="O236" i="128"/>
  <c r="N236" i="128"/>
  <c r="O235" i="128"/>
  <c r="P235" i="128"/>
  <c r="N235" i="128"/>
  <c r="O234" i="128"/>
  <c r="N234" i="128"/>
  <c r="P234" i="128"/>
  <c r="O233" i="128"/>
  <c r="N233" i="128"/>
  <c r="O232" i="128"/>
  <c r="N232" i="128"/>
  <c r="P232" i="128"/>
  <c r="O231" i="128"/>
  <c r="P231" i="128"/>
  <c r="N231" i="128"/>
  <c r="O230" i="128"/>
  <c r="N230" i="128"/>
  <c r="P230" i="128"/>
  <c r="O229" i="128"/>
  <c r="N229" i="128"/>
  <c r="P229" i="128"/>
  <c r="O228" i="128"/>
  <c r="N228" i="128"/>
  <c r="P228" i="128"/>
  <c r="P227" i="128"/>
  <c r="O227" i="128"/>
  <c r="N227" i="128"/>
  <c r="P226" i="128"/>
  <c r="O226" i="128"/>
  <c r="N226" i="128"/>
  <c r="O225" i="128"/>
  <c r="N225" i="128"/>
  <c r="P225" i="128"/>
  <c r="O224" i="128"/>
  <c r="N224" i="128"/>
  <c r="P224" i="128"/>
  <c r="P223" i="128"/>
  <c r="O223" i="128"/>
  <c r="N223" i="128"/>
  <c r="O222" i="128"/>
  <c r="P222" i="128"/>
  <c r="N222" i="128"/>
  <c r="O221" i="128"/>
  <c r="N221" i="128"/>
  <c r="P221" i="128"/>
  <c r="P220" i="128"/>
  <c r="O220" i="128"/>
  <c r="N220" i="128"/>
  <c r="O219" i="128"/>
  <c r="P219" i="128"/>
  <c r="N219" i="128"/>
  <c r="O218" i="128"/>
  <c r="N218" i="128"/>
  <c r="P218" i="128"/>
  <c r="O217" i="128"/>
  <c r="N217" i="128"/>
  <c r="O216" i="128"/>
  <c r="N216" i="128"/>
  <c r="P216" i="128"/>
  <c r="O215" i="128"/>
  <c r="P215" i="128"/>
  <c r="N215" i="128"/>
  <c r="P214" i="128"/>
  <c r="O214" i="128"/>
  <c r="N214" i="128"/>
  <c r="O213" i="128"/>
  <c r="N213" i="128"/>
  <c r="P213" i="128"/>
  <c r="O212" i="128"/>
  <c r="N212" i="128"/>
  <c r="P212" i="128"/>
  <c r="P211" i="128"/>
  <c r="O211" i="128"/>
  <c r="N211" i="128"/>
  <c r="O210" i="128"/>
  <c r="P210" i="128"/>
  <c r="N210" i="128"/>
  <c r="O209" i="128"/>
  <c r="N209" i="128"/>
  <c r="O208" i="128"/>
  <c r="N208" i="128"/>
  <c r="P208" i="128"/>
  <c r="O207" i="128"/>
  <c r="P207" i="128"/>
  <c r="N207" i="128"/>
  <c r="P206" i="128"/>
  <c r="O206" i="128"/>
  <c r="N206" i="128"/>
  <c r="O205" i="128"/>
  <c r="N205" i="128"/>
  <c r="P205" i="128"/>
  <c r="P204" i="128"/>
  <c r="O204" i="128"/>
  <c r="N204" i="128"/>
  <c r="P203" i="128"/>
  <c r="O203" i="128"/>
  <c r="N203" i="128"/>
  <c r="O202" i="128"/>
  <c r="N202" i="128"/>
  <c r="P202" i="128"/>
  <c r="O201" i="128"/>
  <c r="N201" i="128"/>
  <c r="P200" i="128"/>
  <c r="O200" i="128"/>
  <c r="N200" i="128"/>
  <c r="O199" i="128"/>
  <c r="P199" i="128"/>
  <c r="N199" i="128"/>
  <c r="P198" i="128"/>
  <c r="O198" i="128"/>
  <c r="N198" i="128"/>
  <c r="O197" i="128"/>
  <c r="N197" i="128"/>
  <c r="P197" i="128"/>
  <c r="O196" i="128"/>
  <c r="N196" i="128"/>
  <c r="P196" i="128"/>
  <c r="P195" i="128"/>
  <c r="O195" i="128"/>
  <c r="N195" i="128"/>
  <c r="O194" i="128"/>
  <c r="P194" i="128"/>
  <c r="N194" i="128"/>
  <c r="O193" i="128"/>
  <c r="N193" i="128"/>
  <c r="P193" i="128"/>
  <c r="P192" i="128"/>
  <c r="O192" i="128"/>
  <c r="N192" i="128"/>
  <c r="O191" i="128"/>
  <c r="P191" i="128"/>
  <c r="N191" i="128"/>
  <c r="O190" i="128"/>
  <c r="N190" i="128"/>
  <c r="P190" i="128"/>
  <c r="O189" i="128"/>
  <c r="N189" i="128"/>
  <c r="P189" i="128"/>
  <c r="P188" i="128"/>
  <c r="O188" i="128"/>
  <c r="N188" i="128"/>
  <c r="O187" i="128"/>
  <c r="P187" i="128"/>
  <c r="N187" i="128"/>
  <c r="O186" i="128"/>
  <c r="N186" i="128"/>
  <c r="O185" i="128"/>
  <c r="N185" i="128"/>
  <c r="P184" i="128"/>
  <c r="O184" i="128"/>
  <c r="N184" i="128"/>
  <c r="O183" i="128"/>
  <c r="P183" i="128"/>
  <c r="N183" i="128"/>
  <c r="O182" i="128"/>
  <c r="N182" i="128"/>
  <c r="P182" i="128"/>
  <c r="O181" i="128"/>
  <c r="N181" i="128"/>
  <c r="O180" i="128"/>
  <c r="N180" i="128"/>
  <c r="P180" i="128"/>
  <c r="P179" i="128"/>
  <c r="O179" i="128"/>
  <c r="N179" i="128"/>
  <c r="O178" i="128"/>
  <c r="P178" i="128"/>
  <c r="N178" i="128"/>
  <c r="O177" i="128"/>
  <c r="N177" i="128"/>
  <c r="P177" i="128"/>
  <c r="P176" i="128"/>
  <c r="O176" i="128"/>
  <c r="N176" i="128"/>
  <c r="O175" i="128"/>
  <c r="P175" i="128"/>
  <c r="N175" i="128"/>
  <c r="O174" i="128"/>
  <c r="N174" i="128"/>
  <c r="P174" i="128"/>
  <c r="O173" i="128"/>
  <c r="N173" i="128"/>
  <c r="P173" i="128"/>
  <c r="P172" i="128"/>
  <c r="O172" i="128"/>
  <c r="N172" i="128"/>
  <c r="O171" i="128"/>
  <c r="P171" i="128"/>
  <c r="N171" i="128"/>
  <c r="O170" i="128"/>
  <c r="N170" i="128"/>
  <c r="P170" i="128"/>
  <c r="O169" i="128"/>
  <c r="N169" i="128"/>
  <c r="O168" i="128"/>
  <c r="N168" i="128"/>
  <c r="P168" i="128"/>
  <c r="O167" i="128"/>
  <c r="P167" i="128"/>
  <c r="N167" i="128"/>
  <c r="O166" i="128"/>
  <c r="N166" i="128"/>
  <c r="P166" i="128"/>
  <c r="O165" i="128"/>
  <c r="N165" i="128"/>
  <c r="P165" i="128"/>
  <c r="O164" i="128"/>
  <c r="N164" i="128"/>
  <c r="P164" i="128"/>
  <c r="P163" i="128"/>
  <c r="O163" i="128"/>
  <c r="N163" i="128"/>
  <c r="P162" i="128"/>
  <c r="O162" i="128"/>
  <c r="N162" i="128"/>
  <c r="O161" i="128"/>
  <c r="N161" i="128"/>
  <c r="P161" i="128"/>
  <c r="O160" i="128"/>
  <c r="N160" i="128"/>
  <c r="P160" i="128"/>
  <c r="P159" i="128"/>
  <c r="O159" i="128"/>
  <c r="N159" i="128"/>
  <c r="O158" i="128"/>
  <c r="P158" i="128"/>
  <c r="N158" i="128"/>
  <c r="O157" i="128"/>
  <c r="N157" i="128"/>
  <c r="P157" i="128"/>
  <c r="P156" i="128"/>
  <c r="O156" i="128"/>
  <c r="N156" i="128"/>
  <c r="O155" i="128"/>
  <c r="P155" i="128"/>
  <c r="N155" i="128"/>
  <c r="O154" i="128"/>
  <c r="N154" i="128"/>
  <c r="P154" i="128"/>
  <c r="O153" i="128"/>
  <c r="N153" i="128"/>
  <c r="O152" i="128"/>
  <c r="N152" i="128"/>
  <c r="P152" i="128"/>
  <c r="O151" i="128"/>
  <c r="P151" i="128"/>
  <c r="N151" i="128"/>
  <c r="P150" i="128"/>
  <c r="O150" i="128"/>
  <c r="N150" i="128"/>
  <c r="O149" i="128"/>
  <c r="N149" i="128"/>
  <c r="P149" i="128"/>
  <c r="O148" i="128"/>
  <c r="N148" i="128"/>
  <c r="P148" i="128"/>
  <c r="P147" i="128"/>
  <c r="O147" i="128"/>
  <c r="N147" i="128"/>
  <c r="O146" i="128"/>
  <c r="P146" i="128"/>
  <c r="N146" i="128"/>
  <c r="O145" i="128"/>
  <c r="N145" i="128"/>
  <c r="P145" i="128"/>
  <c r="P144" i="128"/>
  <c r="O144" i="128"/>
  <c r="N144" i="128"/>
  <c r="O143" i="128"/>
  <c r="P143" i="128"/>
  <c r="N143" i="128"/>
  <c r="O142" i="128"/>
  <c r="N142" i="128"/>
  <c r="P142" i="128"/>
  <c r="O141" i="128"/>
  <c r="N141" i="128"/>
  <c r="P141" i="128"/>
  <c r="P140" i="128"/>
  <c r="O140" i="128"/>
  <c r="N140" i="128"/>
  <c r="O139" i="128"/>
  <c r="P139" i="128"/>
  <c r="N139" i="128"/>
  <c r="O138" i="128"/>
  <c r="N138" i="128"/>
  <c r="P138" i="128"/>
  <c r="O137" i="128"/>
  <c r="N137" i="128"/>
  <c r="O136" i="128"/>
  <c r="N136" i="128"/>
  <c r="P136" i="128"/>
  <c r="O135" i="128"/>
  <c r="P135" i="128"/>
  <c r="N135" i="128"/>
  <c r="P134" i="128"/>
  <c r="O134" i="128"/>
  <c r="N134" i="128"/>
  <c r="O133" i="128"/>
  <c r="N133" i="128"/>
  <c r="P133" i="128"/>
  <c r="O132" i="128"/>
  <c r="N132" i="128"/>
  <c r="P132" i="128"/>
  <c r="P131" i="128"/>
  <c r="O131" i="128"/>
  <c r="N131" i="128"/>
  <c r="O130" i="128"/>
  <c r="P130" i="128"/>
  <c r="N130" i="128"/>
  <c r="O129" i="128"/>
  <c r="N129" i="128"/>
  <c r="P129" i="128"/>
  <c r="P128" i="128"/>
  <c r="O128" i="128"/>
  <c r="N128" i="128"/>
  <c r="O127" i="128"/>
  <c r="P127" i="128"/>
  <c r="N127" i="128"/>
  <c r="O126" i="128"/>
  <c r="N126" i="128"/>
  <c r="P126" i="128"/>
  <c r="O125" i="128"/>
  <c r="N125" i="128"/>
  <c r="P125" i="128"/>
  <c r="P124" i="128"/>
  <c r="O124" i="128"/>
  <c r="N124" i="128"/>
  <c r="O123" i="128"/>
  <c r="P123" i="128"/>
  <c r="N123" i="128"/>
  <c r="O122" i="128"/>
  <c r="N122" i="128"/>
  <c r="P122" i="128"/>
  <c r="O121" i="128"/>
  <c r="N121" i="128"/>
  <c r="O120" i="128"/>
  <c r="N120" i="128"/>
  <c r="P120" i="128"/>
  <c r="O119" i="128"/>
  <c r="P119" i="128"/>
  <c r="N119" i="128"/>
  <c r="P118" i="128"/>
  <c r="O118" i="128"/>
  <c r="N118" i="128"/>
  <c r="O117" i="128"/>
  <c r="N117" i="128"/>
  <c r="P117" i="128"/>
  <c r="O116" i="128"/>
  <c r="N116" i="128"/>
  <c r="P116" i="128"/>
  <c r="P115" i="128"/>
  <c r="O115" i="128"/>
  <c r="N115" i="128"/>
  <c r="O114" i="128"/>
  <c r="P114" i="128"/>
  <c r="N114" i="128"/>
  <c r="O113" i="128"/>
  <c r="N113" i="128"/>
  <c r="P113" i="128"/>
  <c r="P112" i="128"/>
  <c r="O112" i="128"/>
  <c r="N112" i="128"/>
  <c r="O111" i="128"/>
  <c r="P111" i="128"/>
  <c r="N111" i="128"/>
  <c r="O110" i="128"/>
  <c r="N110" i="128"/>
  <c r="P110" i="128"/>
  <c r="O109" i="128"/>
  <c r="N109" i="128"/>
  <c r="P109" i="128"/>
  <c r="P108" i="128"/>
  <c r="O108" i="128"/>
  <c r="N108" i="128"/>
  <c r="O107" i="128"/>
  <c r="P107" i="128"/>
  <c r="N107" i="128"/>
  <c r="O106" i="128"/>
  <c r="N106" i="128"/>
  <c r="P106" i="128"/>
  <c r="O105" i="128"/>
  <c r="N105" i="128"/>
  <c r="O104" i="128"/>
  <c r="N104" i="128"/>
  <c r="P104" i="128"/>
  <c r="O103" i="128"/>
  <c r="P103" i="128"/>
  <c r="N103" i="128"/>
  <c r="P102" i="128"/>
  <c r="O102" i="128"/>
  <c r="N102" i="128"/>
  <c r="O101" i="128"/>
  <c r="N101" i="128"/>
  <c r="P101" i="128"/>
  <c r="O100" i="128"/>
  <c r="N100" i="128"/>
  <c r="P100" i="128"/>
  <c r="P99" i="128"/>
  <c r="O99" i="128"/>
  <c r="N99" i="128"/>
  <c r="O98" i="128"/>
  <c r="P98" i="128"/>
  <c r="N98" i="128"/>
  <c r="O97" i="128"/>
  <c r="N97" i="128"/>
  <c r="P97" i="128"/>
  <c r="P96" i="128"/>
  <c r="O96" i="128"/>
  <c r="N96" i="128"/>
  <c r="O95" i="128"/>
  <c r="P95" i="128"/>
  <c r="N95" i="128"/>
  <c r="O94" i="128"/>
  <c r="N94" i="128"/>
  <c r="P94" i="128"/>
  <c r="O93" i="128"/>
  <c r="N93" i="128"/>
  <c r="P93" i="128"/>
  <c r="P92" i="128"/>
  <c r="O92" i="128"/>
  <c r="N92" i="128"/>
  <c r="O91" i="128"/>
  <c r="P91" i="128"/>
  <c r="N91" i="128"/>
  <c r="O90" i="128"/>
  <c r="N90" i="128"/>
  <c r="P90" i="128"/>
  <c r="O89" i="128"/>
  <c r="N89" i="128"/>
  <c r="O88" i="128"/>
  <c r="N88" i="128"/>
  <c r="P88" i="128"/>
  <c r="O87" i="128"/>
  <c r="P87" i="128"/>
  <c r="N87" i="128"/>
  <c r="P86" i="128"/>
  <c r="O86" i="128"/>
  <c r="N86" i="128"/>
  <c r="O85" i="128"/>
  <c r="N85" i="128"/>
  <c r="P85" i="128"/>
  <c r="O84" i="128"/>
  <c r="N84" i="128"/>
  <c r="P84" i="128"/>
  <c r="P83" i="128"/>
  <c r="O83" i="128"/>
  <c r="N83" i="128"/>
  <c r="O82" i="128"/>
  <c r="P82" i="128"/>
  <c r="N82" i="128"/>
  <c r="O81" i="128"/>
  <c r="N81" i="128"/>
  <c r="P81" i="128"/>
  <c r="P80" i="128"/>
  <c r="O80" i="128"/>
  <c r="N80" i="128"/>
  <c r="O79" i="128"/>
  <c r="P79" i="128"/>
  <c r="N79" i="128"/>
  <c r="O78" i="128"/>
  <c r="N78" i="128"/>
  <c r="P78" i="128"/>
  <c r="O77" i="128"/>
  <c r="N77" i="128"/>
  <c r="P77" i="128"/>
  <c r="P76" i="128"/>
  <c r="O76" i="128"/>
  <c r="N76" i="128"/>
  <c r="O75" i="128"/>
  <c r="P75" i="128"/>
  <c r="N75" i="128"/>
  <c r="O74" i="128"/>
  <c r="N74" i="128"/>
  <c r="P74" i="128"/>
  <c r="O73" i="128"/>
  <c r="N73" i="128"/>
  <c r="O72" i="128"/>
  <c r="N72" i="128"/>
  <c r="P72" i="128"/>
  <c r="O71" i="128"/>
  <c r="P71" i="128"/>
  <c r="N71" i="128"/>
  <c r="P70" i="128"/>
  <c r="O70" i="128"/>
  <c r="N70" i="128"/>
  <c r="O69" i="128"/>
  <c r="N69" i="128"/>
  <c r="P69" i="128"/>
  <c r="O68" i="128"/>
  <c r="N68" i="128"/>
  <c r="P68" i="128"/>
  <c r="P67" i="128"/>
  <c r="O67" i="128"/>
  <c r="N67" i="128"/>
  <c r="O66" i="128"/>
  <c r="P66" i="128"/>
  <c r="N66" i="128"/>
  <c r="O65" i="128"/>
  <c r="N65" i="128"/>
  <c r="P65" i="128"/>
  <c r="P64" i="128"/>
  <c r="O64" i="128"/>
  <c r="N64" i="128"/>
  <c r="O63" i="128"/>
  <c r="P63" i="128"/>
  <c r="N63" i="128"/>
  <c r="O62" i="128"/>
  <c r="N62" i="128"/>
  <c r="P62" i="128"/>
  <c r="O61" i="128"/>
  <c r="N61" i="128"/>
  <c r="P61" i="128"/>
  <c r="P60" i="128"/>
  <c r="O60" i="128"/>
  <c r="N60" i="128"/>
  <c r="O59" i="128"/>
  <c r="P59" i="128"/>
  <c r="N59" i="128"/>
  <c r="O58" i="128"/>
  <c r="N58" i="128"/>
  <c r="P58" i="128"/>
  <c r="O57" i="128"/>
  <c r="N57" i="128"/>
  <c r="O56" i="128"/>
  <c r="N56" i="128"/>
  <c r="P56" i="128"/>
  <c r="O55" i="128"/>
  <c r="P55" i="128"/>
  <c r="N55" i="128"/>
  <c r="P54" i="128"/>
  <c r="O54" i="128"/>
  <c r="N54" i="128"/>
  <c r="O53" i="128"/>
  <c r="N53" i="128"/>
  <c r="P53" i="128"/>
  <c r="O52" i="128"/>
  <c r="N52" i="128"/>
  <c r="P52" i="128"/>
  <c r="P51" i="128"/>
  <c r="O51" i="128"/>
  <c r="N51" i="128"/>
  <c r="O50" i="128"/>
  <c r="P50" i="128"/>
  <c r="N50" i="128"/>
  <c r="O49" i="128"/>
  <c r="N49" i="128"/>
  <c r="P49" i="128"/>
  <c r="P48" i="128"/>
  <c r="O48" i="128"/>
  <c r="N48" i="128"/>
  <c r="O47" i="128"/>
  <c r="P47" i="128"/>
  <c r="N47" i="128"/>
  <c r="O46" i="128"/>
  <c r="N46" i="128"/>
  <c r="P46" i="128"/>
  <c r="O45" i="128"/>
  <c r="N45" i="128"/>
  <c r="P45" i="128"/>
  <c r="P44" i="128"/>
  <c r="O44" i="128"/>
  <c r="N44" i="128"/>
  <c r="O43" i="128"/>
  <c r="P43" i="128"/>
  <c r="N43" i="128"/>
  <c r="O42" i="128"/>
  <c r="N42" i="128"/>
  <c r="P42" i="128"/>
  <c r="O41" i="128"/>
  <c r="N41" i="128"/>
  <c r="O40" i="128"/>
  <c r="N40" i="128"/>
  <c r="P40" i="128"/>
  <c r="O39" i="128"/>
  <c r="P39" i="128"/>
  <c r="N39" i="128"/>
  <c r="P38" i="128"/>
  <c r="O38" i="128"/>
  <c r="N38" i="128"/>
  <c r="O37" i="128"/>
  <c r="N37" i="128"/>
  <c r="P37" i="128"/>
  <c r="O36" i="128"/>
  <c r="N36" i="128"/>
  <c r="P36" i="128"/>
  <c r="P35" i="128"/>
  <c r="O35" i="128"/>
  <c r="N35" i="128"/>
  <c r="O34" i="128"/>
  <c r="P34" i="128"/>
  <c r="N34" i="128"/>
  <c r="O33" i="128"/>
  <c r="N33" i="128"/>
  <c r="P33" i="128"/>
  <c r="P32" i="128"/>
  <c r="O32" i="128"/>
  <c r="N32" i="128"/>
  <c r="O31" i="128"/>
  <c r="P31" i="128"/>
  <c r="N31" i="128"/>
  <c r="O30" i="128"/>
  <c r="N30" i="128"/>
  <c r="P30" i="128"/>
  <c r="O29" i="128"/>
  <c r="N29" i="128"/>
  <c r="P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N24" i="128"/>
  <c r="P24" i="128"/>
  <c r="O23" i="128"/>
  <c r="P23" i="128"/>
  <c r="N23" i="128"/>
  <c r="P22" i="128"/>
  <c r="O22" i="128"/>
  <c r="N22" i="128"/>
  <c r="O21" i="128"/>
  <c r="N21" i="128"/>
  <c r="P21" i="128"/>
  <c r="O20" i="128"/>
  <c r="N20" i="128"/>
  <c r="P20" i="128"/>
  <c r="P19" i="128"/>
  <c r="O19" i="128"/>
  <c r="N19" i="128"/>
  <c r="O18" i="128"/>
  <c r="P18" i="128"/>
  <c r="N18" i="128"/>
  <c r="O17" i="128"/>
  <c r="N17" i="128"/>
  <c r="P17" i="128"/>
  <c r="P16" i="128"/>
  <c r="O16" i="128"/>
  <c r="N16" i="128"/>
  <c r="O15" i="128"/>
  <c r="P15" i="128"/>
  <c r="N15" i="128"/>
  <c r="O14" i="128"/>
  <c r="N14" i="128"/>
  <c r="P14" i="128"/>
  <c r="O13" i="128"/>
  <c r="N13" i="128"/>
  <c r="P13" i="128"/>
  <c r="P12" i="128"/>
  <c r="O12" i="128"/>
  <c r="N12" i="128"/>
  <c r="O11" i="128"/>
  <c r="P11" i="128"/>
  <c r="N11" i="128"/>
  <c r="O10" i="128"/>
  <c r="N10" i="128"/>
  <c r="P10" i="128"/>
  <c r="O9" i="128"/>
  <c r="N9" i="128"/>
  <c r="O8" i="128"/>
  <c r="N8" i="128"/>
  <c r="P8" i="128"/>
  <c r="O7" i="128"/>
  <c r="P7" i="128"/>
  <c r="N7" i="128"/>
  <c r="P6" i="128"/>
  <c r="O6" i="128"/>
  <c r="N6" i="128"/>
  <c r="O5" i="128"/>
  <c r="N5" i="128"/>
  <c r="P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/>
  <c r="J528" i="126" a="1"/>
  <c r="J528" i="126"/>
  <c r="H528" i="126" a="1"/>
  <c r="H528" i="126"/>
  <c r="F528" i="126" a="1"/>
  <c r="F528" i="126"/>
  <c r="C528" i="126"/>
  <c r="M514" i="126" a="1"/>
  <c r="M514" i="126"/>
  <c r="L514" i="126" a="1"/>
  <c r="L514" i="126"/>
  <c r="K514" i="126" a="1"/>
  <c r="K514" i="126"/>
  <c r="J514" i="126" a="1"/>
  <c r="J514" i="126"/>
  <c r="I514" i="126" a="1"/>
  <c r="I514" i="126"/>
  <c r="H514" i="126" a="1"/>
  <c r="H514" i="126"/>
  <c r="G514" i="126" a="1"/>
  <c r="G514" i="126"/>
  <c r="F514" i="126" a="1"/>
  <c r="F514" i="126"/>
  <c r="C511" i="126"/>
  <c r="C510" i="126"/>
  <c r="C529" i="126"/>
  <c r="C509" i="126"/>
  <c r="C508" i="126"/>
  <c r="J508" i="126" s="1" a="1"/>
  <c r="C527" i="126"/>
  <c r="C507" i="126"/>
  <c r="G507" i="126" s="1" a="1"/>
  <c r="G507" i="126" s="1"/>
  <c r="C506" i="126"/>
  <c r="K506" i="126" s="1" a="1"/>
  <c r="K506" i="126" s="1"/>
  <c r="C505" i="126"/>
  <c r="K505" i="126" s="1" a="1"/>
  <c r="K505" i="126" s="1"/>
  <c r="C504" i="126"/>
  <c r="F504" i="126" s="1" a="1"/>
  <c r="F504" i="126" s="1"/>
  <c r="C523" i="126"/>
  <c r="N7" i="125"/>
  <c r="C503" i="126"/>
  <c r="C502" i="126"/>
  <c r="C501" i="126"/>
  <c r="C500" i="126"/>
  <c r="C499" i="126"/>
  <c r="M495" i="126"/>
  <c r="L495" i="126"/>
  <c r="K495" i="126"/>
  <c r="J495" i="126"/>
  <c r="I495" i="126"/>
  <c r="H495" i="126"/>
  <c r="G495" i="126"/>
  <c r="F495" i="126"/>
  <c r="I52" i="125"/>
  <c r="I27" i="125"/>
  <c r="G27" i="125"/>
  <c r="B6" i="125"/>
  <c r="C519" i="124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27" i="124" s="1"/>
  <c r="K527" i="124" s="1" a="1"/>
  <c r="C507" i="124"/>
  <c r="C506" i="124"/>
  <c r="H506" i="124" s="1" a="1"/>
  <c r="C505" i="124"/>
  <c r="I505" i="124" s="1" a="1"/>
  <c r="I505" i="124" s="1"/>
  <c r="C504" i="124"/>
  <c r="I504" i="124" s="1" a="1"/>
  <c r="I504" i="124" s="1"/>
  <c r="C503" i="124"/>
  <c r="C502" i="124"/>
  <c r="C501" i="124"/>
  <c r="C500" i="124"/>
  <c r="C499" i="124"/>
  <c r="M495" i="124"/>
  <c r="L495" i="124"/>
  <c r="K495" i="124"/>
  <c r="J495" i="124"/>
  <c r="I495" i="124"/>
  <c r="H495" i="124"/>
  <c r="G495" i="124"/>
  <c r="F495" i="124"/>
  <c r="I52" i="123"/>
  <c r="I27" i="123"/>
  <c r="G27" i="123"/>
  <c r="E8" i="123"/>
  <c r="C530" i="122"/>
  <c r="C528" i="122"/>
  <c r="C524" i="122"/>
  <c r="H524" i="122" s="1" a="1"/>
  <c r="M514" i="122" a="1"/>
  <c r="M514" i="122"/>
  <c r="L514" i="122" a="1"/>
  <c r="L514" i="122"/>
  <c r="K514" i="122" a="1"/>
  <c r="K514" i="122"/>
  <c r="J514" i="122" a="1"/>
  <c r="J514" i="122"/>
  <c r="I514" i="122" a="1"/>
  <c r="I514" i="122"/>
  <c r="H514" i="122" a="1"/>
  <c r="H514" i="122"/>
  <c r="G514" i="122" a="1"/>
  <c r="G514" i="122"/>
  <c r="F514" i="122" a="1"/>
  <c r="F514" i="122"/>
  <c r="N511" i="122"/>
  <c r="C511" i="122"/>
  <c r="C510" i="122"/>
  <c r="C529" i="122"/>
  <c r="N509" i="122"/>
  <c r="C509" i="122"/>
  <c r="C508" i="122"/>
  <c r="I508" i="122" s="1" a="1"/>
  <c r="I508" i="122" s="1"/>
  <c r="C527" i="122"/>
  <c r="C507" i="122"/>
  <c r="I507" i="122" s="1" a="1"/>
  <c r="I507" i="122" s="1"/>
  <c r="C506" i="122"/>
  <c r="G506" i="122" s="1" a="1"/>
  <c r="G506" i="122" s="1"/>
  <c r="C505" i="122"/>
  <c r="G505" i="122" s="1" a="1"/>
  <c r="G505" i="122" s="1"/>
  <c r="C504" i="122"/>
  <c r="H504" i="122" s="1" a="1"/>
  <c r="H504" i="122" s="1"/>
  <c r="C503" i="122"/>
  <c r="C502" i="122"/>
  <c r="C521" i="122"/>
  <c r="C501" i="122"/>
  <c r="C500" i="122"/>
  <c r="C519" i="122"/>
  <c r="C499" i="122"/>
  <c r="M495" i="122"/>
  <c r="L495" i="122"/>
  <c r="K495" i="122"/>
  <c r="J495" i="122"/>
  <c r="I495" i="122"/>
  <c r="H495" i="122"/>
  <c r="G495" i="122"/>
  <c r="F495" i="122"/>
  <c r="I52" i="121"/>
  <c r="G27" i="121"/>
  <c r="I27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 a="1"/>
  <c r="L514" i="120"/>
  <c r="K514" i="120" a="1"/>
  <c r="K514" i="120"/>
  <c r="J514" i="120" a="1"/>
  <c r="J514" i="120"/>
  <c r="I514" i="120" a="1"/>
  <c r="I514" i="120"/>
  <c r="H514" i="120" a="1"/>
  <c r="H514" i="120"/>
  <c r="G514" i="120" a="1"/>
  <c r="G514" i="120"/>
  <c r="F514" i="120" a="1"/>
  <c r="F514" i="120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 s="1"/>
  <c r="C507" i="120"/>
  <c r="L507" i="120" a="1"/>
  <c r="L507" i="120" s="1"/>
  <c r="C506" i="120"/>
  <c r="C505" i="120"/>
  <c r="I505" i="120" s="1" a="1"/>
  <c r="I505" i="120" s="1"/>
  <c r="M504" i="120" a="1"/>
  <c r="M504" i="120" s="1"/>
  <c r="F504" i="120" a="1"/>
  <c r="F504" i="120" s="1"/>
  <c r="C504" i="120"/>
  <c r="L503" i="120" a="1"/>
  <c r="L503" i="120"/>
  <c r="G503" i="120" a="1"/>
  <c r="G503" i="120"/>
  <c r="C503" i="120"/>
  <c r="M503" i="120" a="1"/>
  <c r="M503" i="120"/>
  <c r="M502" i="120" a="1"/>
  <c r="M502" i="120"/>
  <c r="L502" i="120" a="1"/>
  <c r="L502" i="120"/>
  <c r="J502" i="120" a="1"/>
  <c r="J502" i="120"/>
  <c r="I502" i="120" a="1"/>
  <c r="I502" i="120"/>
  <c r="G502" i="120" a="1"/>
  <c r="G502" i="120"/>
  <c r="F502" i="120" a="1"/>
  <c r="F502" i="120"/>
  <c r="C502" i="120"/>
  <c r="C501" i="120"/>
  <c r="M500" i="120" a="1"/>
  <c r="M500" i="120"/>
  <c r="J500" i="120" a="1"/>
  <c r="J500" i="120"/>
  <c r="I500" i="120" a="1"/>
  <c r="I500" i="120"/>
  <c r="F500" i="120" a="1"/>
  <c r="F500" i="120"/>
  <c r="C500" i="120"/>
  <c r="C499" i="120"/>
  <c r="W495" i="120"/>
  <c r="E34" i="119"/>
  <c r="G34" i="119"/>
  <c r="I34" i="119"/>
  <c r="V495" i="120"/>
  <c r="U495" i="120"/>
  <c r="T495" i="120"/>
  <c r="S495" i="120"/>
  <c r="R495" i="120"/>
  <c r="M495" i="120"/>
  <c r="L495" i="120"/>
  <c r="K495" i="120"/>
  <c r="J495" i="120"/>
  <c r="I495" i="120"/>
  <c r="H495" i="120"/>
  <c r="G495" i="120"/>
  <c r="F495" i="120"/>
  <c r="O13" i="120"/>
  <c r="P13" i="120" s="1"/>
  <c r="N13" i="120"/>
  <c r="O12" i="120"/>
  <c r="P12" i="120" s="1"/>
  <c r="N12" i="120"/>
  <c r="O11" i="120"/>
  <c r="P11" i="120" s="1"/>
  <c r="N11" i="120"/>
  <c r="O10" i="120"/>
  <c r="P10" i="120" s="1"/>
  <c r="N10" i="120"/>
  <c r="O9" i="120"/>
  <c r="P9" i="120" s="1"/>
  <c r="N9" i="120"/>
  <c r="O8" i="120"/>
  <c r="P8" i="120" s="1"/>
  <c r="N8" i="120"/>
  <c r="O7" i="120"/>
  <c r="P7" i="120" s="1"/>
  <c r="N7" i="120"/>
  <c r="O6" i="120"/>
  <c r="P6" i="120" s="1"/>
  <c r="N6" i="120"/>
  <c r="O5" i="120"/>
  <c r="P5" i="120" s="1"/>
  <c r="N5" i="120"/>
  <c r="O4" i="120"/>
  <c r="P4" i="120" s="1"/>
  <c r="N4" i="120"/>
  <c r="A1" i="120"/>
  <c r="D2" i="120"/>
  <c r="E33" i="119"/>
  <c r="G33" i="119"/>
  <c r="I33" i="119"/>
  <c r="E32" i="119"/>
  <c r="G32" i="119"/>
  <c r="I32" i="119"/>
  <c r="E31" i="119"/>
  <c r="G31" i="119"/>
  <c r="I31" i="119"/>
  <c r="E30" i="119"/>
  <c r="G30" i="119"/>
  <c r="I30" i="119"/>
  <c r="E29" i="119"/>
  <c r="G29" i="119"/>
  <c r="I29" i="119"/>
  <c r="G27" i="119"/>
  <c r="I27" i="119"/>
  <c r="E8" i="119"/>
  <c r="H6" i="119"/>
  <c r="B6" i="119"/>
  <c r="B5" i="119"/>
  <c r="B4" i="119"/>
  <c r="D2" i="119"/>
  <c r="M514" i="118" a="1"/>
  <c r="M514" i="118"/>
  <c r="L514" i="118" a="1"/>
  <c r="L514" i="118"/>
  <c r="K514" i="118" a="1"/>
  <c r="K514" i="118" s="1"/>
  <c r="J514" i="118" a="1"/>
  <c r="J514" i="118"/>
  <c r="I514" i="118" a="1"/>
  <c r="I514" i="118"/>
  <c r="H514" i="118" a="1"/>
  <c r="H514" i="118"/>
  <c r="G514" i="118" a="1"/>
  <c r="G514" i="118"/>
  <c r="F514" i="118" a="1"/>
  <c r="F514" i="118"/>
  <c r="I511" i="118" a="1"/>
  <c r="I511" i="118"/>
  <c r="C511" i="118"/>
  <c r="C510" i="118"/>
  <c r="M510" i="118" a="1"/>
  <c r="M510" i="118"/>
  <c r="M509" i="118" a="1"/>
  <c r="M509" i="118"/>
  <c r="L509" i="118" a="1"/>
  <c r="L509" i="118"/>
  <c r="J509" i="118" a="1"/>
  <c r="J509" i="118"/>
  <c r="I509" i="118" a="1"/>
  <c r="I509" i="118"/>
  <c r="C509" i="118"/>
  <c r="C508" i="118"/>
  <c r="M508" i="118" a="1"/>
  <c r="M508" i="118" s="1"/>
  <c r="I507" i="118" a="1"/>
  <c r="I507" i="118" s="1"/>
  <c r="C507" i="118"/>
  <c r="F507" i="118" s="1" a="1"/>
  <c r="C506" i="118"/>
  <c r="G506" i="118" s="1" a="1"/>
  <c r="G506" i="118" s="1"/>
  <c r="J505" i="118" a="1"/>
  <c r="J505" i="118"/>
  <c r="I505" i="118" a="1"/>
  <c r="I505" i="118"/>
  <c r="C505" i="118"/>
  <c r="M505" i="118" s="1" a="1"/>
  <c r="M505" i="118" s="1"/>
  <c r="L504" i="118" a="1"/>
  <c r="L504" i="118" s="1"/>
  <c r="I504" i="118" a="1"/>
  <c r="I504" i="118" s="1"/>
  <c r="C504" i="118"/>
  <c r="G504" i="118" s="1" a="1"/>
  <c r="G504" i="118" s="1"/>
  <c r="I503" i="118" a="1"/>
  <c r="I503" i="118"/>
  <c r="C503" i="118"/>
  <c r="C502" i="118"/>
  <c r="M502" i="118" a="1"/>
  <c r="M502" i="118"/>
  <c r="M501" i="118" a="1"/>
  <c r="M501" i="118"/>
  <c r="L501" i="118" a="1"/>
  <c r="L501" i="118"/>
  <c r="J501" i="118" a="1"/>
  <c r="J501" i="118"/>
  <c r="I501" i="118" a="1"/>
  <c r="I501" i="118"/>
  <c r="C501" i="118"/>
  <c r="L500" i="118" a="1"/>
  <c r="L500" i="118"/>
  <c r="I500" i="118" a="1"/>
  <c r="I500" i="118"/>
  <c r="C500" i="118"/>
  <c r="M500" i="118" a="1"/>
  <c r="M500" i="118"/>
  <c r="I499" i="118" a="1"/>
  <c r="I499" i="118"/>
  <c r="C499" i="118"/>
  <c r="M495" i="118"/>
  <c r="L495" i="118"/>
  <c r="K495" i="118"/>
  <c r="J495" i="118"/>
  <c r="I495" i="118"/>
  <c r="H495" i="118"/>
  <c r="G495" i="118"/>
  <c r="F495" i="118"/>
  <c r="O13" i="118"/>
  <c r="P13" i="118" s="1"/>
  <c r="N13" i="118"/>
  <c r="O12" i="118"/>
  <c r="P12" i="118" s="1"/>
  <c r="N12" i="118"/>
  <c r="O11" i="118"/>
  <c r="P11" i="118" s="1"/>
  <c r="N11" i="118"/>
  <c r="O10" i="118"/>
  <c r="P10" i="118" s="1"/>
  <c r="N10" i="118"/>
  <c r="O9" i="118"/>
  <c r="P9" i="118" s="1"/>
  <c r="N9" i="118"/>
  <c r="O8" i="118"/>
  <c r="N8" i="118"/>
  <c r="P8" i="118" s="1"/>
  <c r="O7" i="118"/>
  <c r="P7" i="118" s="1"/>
  <c r="N7" i="118"/>
  <c r="O6" i="118"/>
  <c r="P6" i="118" s="1"/>
  <c r="N6" i="118"/>
  <c r="O5" i="118"/>
  <c r="P5" i="118" s="1"/>
  <c r="N5" i="118"/>
  <c r="O4" i="118"/>
  <c r="P4" i="118" s="1"/>
  <c r="N4" i="118"/>
  <c r="A1" i="118"/>
  <c r="D1" i="118"/>
  <c r="G27" i="117"/>
  <c r="I27" i="117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/>
  <c r="K514" i="116" a="1"/>
  <c r="K514" i="116"/>
  <c r="J514" i="116" a="1"/>
  <c r="J514" i="116" s="1"/>
  <c r="I514" i="116" a="1"/>
  <c r="I514" i="116"/>
  <c r="H514" i="116" a="1"/>
  <c r="H514" i="116"/>
  <c r="G514" i="116" a="1"/>
  <c r="G514" i="116"/>
  <c r="F514" i="116" a="1"/>
  <c r="F514" i="116"/>
  <c r="F511" i="116" a="1"/>
  <c r="F511" i="116" s="1"/>
  <c r="C511" i="116"/>
  <c r="C510" i="116"/>
  <c r="L509" i="116" a="1"/>
  <c r="L509" i="116" s="1"/>
  <c r="J509" i="116" a="1"/>
  <c r="J509" i="116" s="1"/>
  <c r="F509" i="116" a="1"/>
  <c r="F509" i="116" s="1"/>
  <c r="C509" i="116"/>
  <c r="C528" i="116"/>
  <c r="C508" i="116"/>
  <c r="C507" i="116"/>
  <c r="G507" i="116" s="1" a="1"/>
  <c r="G507" i="116" s="1"/>
  <c r="K506" i="116" a="1"/>
  <c r="K506" i="116" s="1"/>
  <c r="G506" i="116" a="1"/>
  <c r="G506" i="116" s="1"/>
  <c r="C506" i="116"/>
  <c r="I505" i="116" a="1"/>
  <c r="I505" i="116" s="1"/>
  <c r="C505" i="116"/>
  <c r="M505" i="116" s="1" a="1"/>
  <c r="M505" i="116" s="1"/>
  <c r="C504" i="116"/>
  <c r="K504" i="116" s="1" a="1"/>
  <c r="K504" i="116" s="1"/>
  <c r="M503" i="116" a="1"/>
  <c r="M503" i="116" s="1"/>
  <c r="I503" i="116" a="1"/>
  <c r="I503" i="116" s="1"/>
  <c r="C503" i="116"/>
  <c r="K503" i="116" a="1"/>
  <c r="K503" i="116" s="1"/>
  <c r="K502" i="116" a="1"/>
  <c r="K502" i="116" s="1"/>
  <c r="G502" i="116" a="1"/>
  <c r="G502" i="116" s="1"/>
  <c r="C502" i="116"/>
  <c r="M501" i="116" a="1"/>
  <c r="M501" i="116" s="1"/>
  <c r="I501" i="116" a="1"/>
  <c r="I501" i="116" s="1"/>
  <c r="C501" i="116"/>
  <c r="K501" i="116" a="1"/>
  <c r="K501" i="116" s="1"/>
  <c r="C500" i="116"/>
  <c r="K500" i="116" a="1"/>
  <c r="K500" i="116" s="1"/>
  <c r="M499" i="116" a="1"/>
  <c r="M499" i="116" s="1"/>
  <c r="I499" i="116" a="1"/>
  <c r="I499" i="116" s="1"/>
  <c r="C499" i="116"/>
  <c r="K499" i="116" a="1"/>
  <c r="K499" i="116" s="1"/>
  <c r="W495" i="116"/>
  <c r="V495" i="116"/>
  <c r="U495" i="116"/>
  <c r="T495" i="116"/>
  <c r="S495" i="116"/>
  <c r="E29" i="115"/>
  <c r="G29" i="115" s="1"/>
  <c r="I29" i="115" s="1"/>
  <c r="R495" i="116"/>
  <c r="M495" i="116"/>
  <c r="L495" i="116"/>
  <c r="K495" i="116"/>
  <c r="J495" i="116"/>
  <c r="I495" i="116"/>
  <c r="H495" i="116"/>
  <c r="G495" i="116"/>
  <c r="F495" i="116"/>
  <c r="O16" i="116"/>
  <c r="N16" i="116"/>
  <c r="O15" i="116"/>
  <c r="N15" i="116"/>
  <c r="O14" i="116"/>
  <c r="N14" i="116"/>
  <c r="O13" i="116"/>
  <c r="N13" i="116"/>
  <c r="O12" i="116"/>
  <c r="N12" i="116"/>
  <c r="O11" i="116"/>
  <c r="N11" i="116"/>
  <c r="O10" i="116"/>
  <c r="P10" i="116" s="1"/>
  <c r="N10" i="116"/>
  <c r="O9" i="116"/>
  <c r="N9" i="116"/>
  <c r="O8" i="116"/>
  <c r="N8" i="116"/>
  <c r="O7" i="116"/>
  <c r="N7" i="116"/>
  <c r="P7" i="116"/>
  <c r="O6" i="116"/>
  <c r="P6" i="116" s="1"/>
  <c r="N6" i="116"/>
  <c r="O5" i="116"/>
  <c r="N5" i="116"/>
  <c r="N4" i="116"/>
  <c r="I52" i="115"/>
  <c r="E34" i="115"/>
  <c r="G34" i="115" s="1"/>
  <c r="I34" i="115" s="1"/>
  <c r="E33" i="115"/>
  <c r="G33" i="115"/>
  <c r="I33" i="115" s="1"/>
  <c r="E32" i="115"/>
  <c r="G32" i="115" s="1"/>
  <c r="I32" i="115" s="1"/>
  <c r="E31" i="115"/>
  <c r="G31" i="115" s="1"/>
  <c r="I31" i="115" s="1"/>
  <c r="E30" i="115"/>
  <c r="G30" i="115"/>
  <c r="I30" i="115" s="1"/>
  <c r="I27" i="115"/>
  <c r="G27" i="115"/>
  <c r="E8" i="115"/>
  <c r="B6" i="115"/>
  <c r="A1" i="116"/>
  <c r="H5" i="113"/>
  <c r="C527" i="114"/>
  <c r="M514" i="114" a="1"/>
  <c r="M514" i="114"/>
  <c r="L514" i="114" a="1"/>
  <c r="L514" i="114" s="1"/>
  <c r="K514" i="114" a="1"/>
  <c r="K514" i="114" s="1"/>
  <c r="J514" i="114" a="1"/>
  <c r="J514" i="114" s="1"/>
  <c r="I514" i="114" a="1"/>
  <c r="I514" i="114"/>
  <c r="H514" i="114" a="1"/>
  <c r="H514" i="114"/>
  <c r="G514" i="114" a="1"/>
  <c r="G514" i="114"/>
  <c r="F514" i="114" a="1"/>
  <c r="F514" i="114"/>
  <c r="C511" i="114"/>
  <c r="C510" i="114"/>
  <c r="C509" i="114"/>
  <c r="C508" i="114"/>
  <c r="G508" i="114" s="1" a="1"/>
  <c r="G508" i="114" s="1"/>
  <c r="C507" i="114"/>
  <c r="G507" i="114" s="1" a="1"/>
  <c r="G507" i="114" s="1"/>
  <c r="C506" i="114"/>
  <c r="L506" i="114" s="1" a="1"/>
  <c r="L506" i="114" s="1"/>
  <c r="C505" i="114"/>
  <c r="C504" i="114"/>
  <c r="C503" i="114"/>
  <c r="C502" i="114"/>
  <c r="C501" i="114"/>
  <c r="C500" i="114"/>
  <c r="C499" i="114"/>
  <c r="M495" i="114"/>
  <c r="L495" i="114"/>
  <c r="K495" i="114"/>
  <c r="J495" i="114"/>
  <c r="I495" i="114"/>
  <c r="H495" i="114"/>
  <c r="G495" i="114"/>
  <c r="F495" i="114"/>
  <c r="I52" i="113"/>
  <c r="I27" i="113"/>
  <c r="G27" i="113"/>
  <c r="B6" i="113"/>
  <c r="B5" i="113"/>
  <c r="D2" i="113"/>
  <c r="H5" i="111"/>
  <c r="M514" i="112" a="1"/>
  <c r="M514" i="112"/>
  <c r="L514" i="112" a="1"/>
  <c r="L514" i="112"/>
  <c r="K514" i="112" a="1"/>
  <c r="K514" i="112"/>
  <c r="J514" i="112" a="1"/>
  <c r="J514" i="112"/>
  <c r="I514" i="112" a="1"/>
  <c r="I514" i="112"/>
  <c r="H514" i="112" a="1"/>
  <c r="H514" i="112"/>
  <c r="G514" i="112" a="1"/>
  <c r="G514" i="112"/>
  <c r="F514" i="112" a="1"/>
  <c r="F514" i="112"/>
  <c r="L511" i="112" a="1"/>
  <c r="L511" i="112" s="1"/>
  <c r="I511" i="112" a="1"/>
  <c r="I511" i="112" s="1"/>
  <c r="G511" i="112" a="1"/>
  <c r="G511" i="112" s="1"/>
  <c r="F511" i="112" a="1"/>
  <c r="F511" i="112" s="1"/>
  <c r="C511" i="112"/>
  <c r="M511" i="112" a="1"/>
  <c r="M511" i="112" s="1"/>
  <c r="C510" i="112"/>
  <c r="M509" i="112" a="1"/>
  <c r="M509" i="112" s="1"/>
  <c r="J509" i="112" a="1"/>
  <c r="J509" i="112" s="1"/>
  <c r="H509" i="112" a="1"/>
  <c r="H509" i="112" s="1"/>
  <c r="C509" i="112"/>
  <c r="M508" i="112" a="1"/>
  <c r="M508" i="112" s="1"/>
  <c r="L508" i="112" a="1"/>
  <c r="L508" i="112" s="1"/>
  <c r="J508" i="112" a="1"/>
  <c r="J508" i="112" s="1"/>
  <c r="G508" i="112" a="1"/>
  <c r="G508" i="112" s="1"/>
  <c r="C508" i="112"/>
  <c r="F508" i="112" s="1" a="1"/>
  <c r="F508" i="112" s="1"/>
  <c r="L507" i="112" a="1"/>
  <c r="L507" i="112" s="1"/>
  <c r="J507" i="112" a="1"/>
  <c r="J507" i="112"/>
  <c r="I507" i="112" a="1"/>
  <c r="I507" i="112"/>
  <c r="G507" i="112" a="1"/>
  <c r="G507" i="112" s="1"/>
  <c r="F507" i="112" a="1"/>
  <c r="F507" i="112" s="1"/>
  <c r="C507" i="112"/>
  <c r="K506" i="112" a="1"/>
  <c r="K506" i="112" s="1"/>
  <c r="C506" i="112"/>
  <c r="H506" i="112" s="1" a="1"/>
  <c r="H506" i="112" s="1"/>
  <c r="H505" i="112" a="1"/>
  <c r="H505" i="112" s="1"/>
  <c r="C505" i="112"/>
  <c r="C504" i="112"/>
  <c r="M503" i="112" a="1"/>
  <c r="M503" i="112" s="1"/>
  <c r="L503" i="112" a="1"/>
  <c r="L503" i="112" s="1"/>
  <c r="J503" i="112" a="1"/>
  <c r="J503" i="112" s="1"/>
  <c r="I503" i="112" a="1"/>
  <c r="I503" i="112"/>
  <c r="G503" i="112" a="1"/>
  <c r="G503" i="112" s="1"/>
  <c r="F503" i="112" a="1"/>
  <c r="F503" i="112" s="1"/>
  <c r="C503" i="112"/>
  <c r="C502" i="112"/>
  <c r="H501" i="112" a="1"/>
  <c r="H501" i="112" s="1"/>
  <c r="C501" i="112"/>
  <c r="L500" i="112" a="1"/>
  <c r="L500" i="112" s="1"/>
  <c r="K500" i="112" a="1"/>
  <c r="K500" i="112" s="1"/>
  <c r="H500" i="112" a="1"/>
  <c r="H500" i="112" s="1"/>
  <c r="C500" i="112"/>
  <c r="M499" i="112" a="1"/>
  <c r="M499" i="112" s="1"/>
  <c r="L499" i="112" a="1"/>
  <c r="L499" i="112" s="1"/>
  <c r="J499" i="112" a="1"/>
  <c r="J499" i="112" s="1"/>
  <c r="I499" i="112" a="1"/>
  <c r="I499" i="112" s="1"/>
  <c r="G499" i="112" a="1"/>
  <c r="G499" i="112" s="1"/>
  <c r="F499" i="112" a="1"/>
  <c r="F499" i="112" s="1"/>
  <c r="C499" i="112"/>
  <c r="U495" i="112"/>
  <c r="T495" i="112"/>
  <c r="S495" i="112"/>
  <c r="R495" i="112"/>
  <c r="M495" i="112"/>
  <c r="L495" i="112"/>
  <c r="K495" i="112"/>
  <c r="J495" i="112"/>
  <c r="I495" i="112"/>
  <c r="H495" i="112"/>
  <c r="G495" i="112"/>
  <c r="F495" i="112"/>
  <c r="O24" i="112"/>
  <c r="P24" i="112" s="1"/>
  <c r="O23" i="112"/>
  <c r="P23" i="112" s="1"/>
  <c r="O22" i="112"/>
  <c r="P22" i="112" s="1"/>
  <c r="O21" i="112"/>
  <c r="P21" i="112" s="1"/>
  <c r="O20" i="112"/>
  <c r="P20" i="112" s="1"/>
  <c r="O19" i="112"/>
  <c r="P19" i="112" s="1"/>
  <c r="O18" i="112"/>
  <c r="P18" i="112" s="1"/>
  <c r="O17" i="112"/>
  <c r="P17" i="112" s="1"/>
  <c r="O16" i="112"/>
  <c r="P16" i="112" s="1"/>
  <c r="O15" i="112"/>
  <c r="P15" i="112" s="1"/>
  <c r="O14" i="112"/>
  <c r="P14" i="112" s="1"/>
  <c r="O13" i="112"/>
  <c r="P13" i="112" s="1"/>
  <c r="O12" i="112"/>
  <c r="P12" i="112" s="1"/>
  <c r="O11" i="112"/>
  <c r="P11" i="112" s="1"/>
  <c r="O10" i="112"/>
  <c r="P10" i="112" s="1"/>
  <c r="O9" i="112"/>
  <c r="P9" i="112" s="1"/>
  <c r="O8" i="112"/>
  <c r="P8" i="112"/>
  <c r="O7" i="112"/>
  <c r="P7" i="112" s="1"/>
  <c r="O6" i="112"/>
  <c r="P6" i="112" s="1"/>
  <c r="O5" i="112"/>
  <c r="P5" i="112" s="1"/>
  <c r="O4" i="112"/>
  <c r="P4" i="112" s="1"/>
  <c r="I52" i="111"/>
  <c r="G34" i="111"/>
  <c r="I34" i="111"/>
  <c r="G33" i="111"/>
  <c r="I33" i="111"/>
  <c r="E32" i="111"/>
  <c r="G32" i="111"/>
  <c r="I32" i="111"/>
  <c r="E31" i="111"/>
  <c r="G31" i="111"/>
  <c r="I31" i="111"/>
  <c r="E30" i="111"/>
  <c r="G30" i="111"/>
  <c r="I30" i="111"/>
  <c r="E29" i="111"/>
  <c r="G29" i="111"/>
  <c r="I29" i="111"/>
  <c r="I27" i="111"/>
  <c r="G27" i="111"/>
  <c r="E8" i="111"/>
  <c r="B6" i="111"/>
  <c r="H5" i="109"/>
  <c r="B4" i="109"/>
  <c r="K525" i="110" a="1"/>
  <c r="K525" i="110" s="1"/>
  <c r="L522" i="110" a="1"/>
  <c r="L522" i="110"/>
  <c r="J522" i="110" a="1"/>
  <c r="J522" i="110"/>
  <c r="H522" i="110" a="1"/>
  <c r="H522" i="110"/>
  <c r="F522" i="110" a="1"/>
  <c r="F522" i="110"/>
  <c r="G521" i="110" a="1"/>
  <c r="G521" i="110"/>
  <c r="L520" i="110" a="1"/>
  <c r="L520" i="110"/>
  <c r="J520" i="110" a="1"/>
  <c r="J520" i="110"/>
  <c r="H520" i="110" a="1"/>
  <c r="H520" i="110"/>
  <c r="F520" i="110" a="1"/>
  <c r="F520" i="110"/>
  <c r="I519" i="110" a="1"/>
  <c r="I519" i="110"/>
  <c r="L518" i="110" a="1"/>
  <c r="L518" i="110"/>
  <c r="J518" i="110" a="1"/>
  <c r="J518" i="110"/>
  <c r="H518" i="110" a="1"/>
  <c r="H518" i="110"/>
  <c r="F518" i="110" a="1"/>
  <c r="F518" i="110"/>
  <c r="M514" i="110" a="1"/>
  <c r="M514" i="110"/>
  <c r="L514" i="110" a="1"/>
  <c r="L514" i="110"/>
  <c r="K514" i="110" a="1"/>
  <c r="K514" i="110"/>
  <c r="J514" i="110" a="1"/>
  <c r="J514" i="110"/>
  <c r="I514" i="110" a="1"/>
  <c r="I514" i="110"/>
  <c r="H514" i="110" a="1"/>
  <c r="H514" i="110"/>
  <c r="G514" i="110" a="1"/>
  <c r="G514" i="110"/>
  <c r="F514" i="110" a="1"/>
  <c r="F514" i="110"/>
  <c r="M511" i="110" a="1"/>
  <c r="M511" i="110"/>
  <c r="H511" i="110" a="1"/>
  <c r="H511" i="110"/>
  <c r="G511" i="110" a="1"/>
  <c r="G511" i="110"/>
  <c r="C511" i="110"/>
  <c r="M510" i="110" a="1"/>
  <c r="M510" i="110"/>
  <c r="L510" i="110" a="1"/>
  <c r="L510" i="110"/>
  <c r="J510" i="110" a="1"/>
  <c r="J510" i="110"/>
  <c r="I510" i="110" a="1"/>
  <c r="I510" i="110"/>
  <c r="G510" i="110" a="1"/>
  <c r="G510" i="110"/>
  <c r="F510" i="110" a="1"/>
  <c r="F510" i="110"/>
  <c r="C510" i="110"/>
  <c r="L509" i="110" a="1"/>
  <c r="L509" i="110"/>
  <c r="G509" i="110" a="1"/>
  <c r="G509" i="110"/>
  <c r="C509" i="110"/>
  <c r="M508" i="110" a="1"/>
  <c r="M508" i="110"/>
  <c r="J508" i="110" a="1"/>
  <c r="J508" i="110" s="1"/>
  <c r="I508" i="110" a="1"/>
  <c r="I508" i="110" s="1"/>
  <c r="F508" i="110" a="1"/>
  <c r="F508" i="110" s="1"/>
  <c r="C508" i="110"/>
  <c r="L508" i="110" a="1"/>
  <c r="L508" i="110" s="1"/>
  <c r="F507" i="110" a="1"/>
  <c r="F507" i="110" s="1"/>
  <c r="C507" i="110"/>
  <c r="M506" i="110" a="1"/>
  <c r="M506" i="110" s="1"/>
  <c r="L506" i="110" a="1"/>
  <c r="L506" i="110" s="1"/>
  <c r="I506" i="110" a="1"/>
  <c r="I506" i="110" s="1"/>
  <c r="H506" i="110" a="1"/>
  <c r="H506" i="110"/>
  <c r="G506" i="110" a="1"/>
  <c r="G506" i="110" s="1"/>
  <c r="F506" i="110" a="1"/>
  <c r="F506" i="110" s="1"/>
  <c r="C506" i="110"/>
  <c r="K506" i="110" s="1" a="1"/>
  <c r="K506" i="110" s="1"/>
  <c r="C525" i="110"/>
  <c r="I525" i="110" s="1" a="1"/>
  <c r="I525" i="110" s="1"/>
  <c r="M505" i="110" a="1"/>
  <c r="M505" i="110" s="1"/>
  <c r="C505" i="110"/>
  <c r="M504" i="110" a="1"/>
  <c r="M504" i="110" s="1"/>
  <c r="L504" i="110" a="1"/>
  <c r="L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C504" i="110"/>
  <c r="K504" i="110" s="1" a="1"/>
  <c r="K504" i="110" s="1"/>
  <c r="C523" i="110"/>
  <c r="K523" i="110" s="1" a="1"/>
  <c r="K523" i="110" s="1"/>
  <c r="M503" i="110" a="1"/>
  <c r="M503" i="110"/>
  <c r="L503" i="110" a="1"/>
  <c r="L503" i="110"/>
  <c r="K503" i="110" a="1"/>
  <c r="K503" i="110"/>
  <c r="J503" i="110" a="1"/>
  <c r="J503" i="110"/>
  <c r="I503" i="110" a="1"/>
  <c r="I503" i="110"/>
  <c r="H503" i="110" a="1"/>
  <c r="H503" i="110"/>
  <c r="G503" i="110" a="1"/>
  <c r="G503" i="110"/>
  <c r="F503" i="110" a="1"/>
  <c r="F503" i="110"/>
  <c r="C503" i="110"/>
  <c r="C522" i="110"/>
  <c r="M502" i="110" a="1"/>
  <c r="M502" i="110"/>
  <c r="L502" i="110" a="1"/>
  <c r="L502" i="110"/>
  <c r="K502" i="110" a="1"/>
  <c r="K502" i="110"/>
  <c r="J502" i="110" a="1"/>
  <c r="J502" i="110"/>
  <c r="I502" i="110" a="1"/>
  <c r="I502" i="110"/>
  <c r="H502" i="110" a="1"/>
  <c r="H502" i="110"/>
  <c r="G502" i="110" a="1"/>
  <c r="G502" i="110"/>
  <c r="F502" i="110" a="1"/>
  <c r="F502" i="110"/>
  <c r="C502" i="110"/>
  <c r="C521" i="110"/>
  <c r="M521" i="110" a="1"/>
  <c r="M521" i="110"/>
  <c r="M501" i="110" a="1"/>
  <c r="M501" i="110"/>
  <c r="L501" i="110" a="1"/>
  <c r="L501" i="110"/>
  <c r="K501" i="110" a="1"/>
  <c r="K501" i="110"/>
  <c r="J501" i="110" a="1"/>
  <c r="J501" i="110"/>
  <c r="I501" i="110" a="1"/>
  <c r="I501" i="110"/>
  <c r="H501" i="110" a="1"/>
  <c r="H501" i="110"/>
  <c r="G501" i="110" a="1"/>
  <c r="G501" i="110"/>
  <c r="F501" i="110" a="1"/>
  <c r="F501" i="110"/>
  <c r="C501" i="110"/>
  <c r="C520" i="110"/>
  <c r="M500" i="110" a="1"/>
  <c r="M500" i="110"/>
  <c r="L500" i="110" a="1"/>
  <c r="L500" i="110"/>
  <c r="K500" i="110" a="1"/>
  <c r="K500" i="110"/>
  <c r="J500" i="110" a="1"/>
  <c r="J500" i="110"/>
  <c r="I500" i="110" a="1"/>
  <c r="I500" i="110"/>
  <c r="H500" i="110" a="1"/>
  <c r="H500" i="110"/>
  <c r="G500" i="110" a="1"/>
  <c r="G500" i="110"/>
  <c r="F500" i="110" a="1"/>
  <c r="F500" i="110"/>
  <c r="C500" i="110"/>
  <c r="C519" i="110"/>
  <c r="G519" i="110" a="1"/>
  <c r="G519" i="110"/>
  <c r="M499" i="110" a="1"/>
  <c r="M499" i="110"/>
  <c r="L499" i="110" a="1"/>
  <c r="L499" i="110"/>
  <c r="K499" i="110" a="1"/>
  <c r="K499" i="110"/>
  <c r="J499" i="110" a="1"/>
  <c r="J499" i="110"/>
  <c r="I499" i="110" a="1"/>
  <c r="I499" i="110"/>
  <c r="H499" i="110" a="1"/>
  <c r="H499" i="110"/>
  <c r="G499" i="110" a="1"/>
  <c r="G499" i="110"/>
  <c r="F499" i="110" a="1"/>
  <c r="F499" i="110"/>
  <c r="C499" i="110"/>
  <c r="C518" i="110"/>
  <c r="W495" i="110"/>
  <c r="V495" i="110"/>
  <c r="U495" i="110"/>
  <c r="T495" i="110"/>
  <c r="S495" i="110"/>
  <c r="G30" i="109"/>
  <c r="I30" i="109"/>
  <c r="M495" i="110"/>
  <c r="L495" i="110"/>
  <c r="K495" i="110"/>
  <c r="J495" i="110"/>
  <c r="I495" i="110"/>
  <c r="H495" i="110"/>
  <c r="G495" i="110"/>
  <c r="F495" i="110"/>
  <c r="O7" i="110"/>
  <c r="P7" i="110" s="1"/>
  <c r="N7" i="110"/>
  <c r="O6" i="110"/>
  <c r="P6" i="110" s="1"/>
  <c r="N6" i="110"/>
  <c r="O5" i="110"/>
  <c r="P5" i="110" s="1"/>
  <c r="N5" i="110"/>
  <c r="O4" i="110"/>
  <c r="P4" i="110" s="1"/>
  <c r="N4" i="110"/>
  <c r="A1" i="110"/>
  <c r="D2" i="110"/>
  <c r="I52" i="109"/>
  <c r="F6" i="106" s="1"/>
  <c r="E34" i="109"/>
  <c r="G34" i="109"/>
  <c r="I34" i="109"/>
  <c r="E33" i="109"/>
  <c r="G33" i="109"/>
  <c r="I33" i="109"/>
  <c r="E32" i="109"/>
  <c r="G32" i="109"/>
  <c r="I32" i="109"/>
  <c r="E31" i="109"/>
  <c r="G31" i="109"/>
  <c r="I31" i="109"/>
  <c r="G29" i="109"/>
  <c r="I29" i="109"/>
  <c r="I27" i="109"/>
  <c r="G27" i="109"/>
  <c r="E8" i="109"/>
  <c r="H6" i="109"/>
  <c r="H5" i="107"/>
  <c r="H6" i="107"/>
  <c r="M514" i="108" a="1"/>
  <c r="M514" i="108"/>
  <c r="L514" i="108" a="1"/>
  <c r="L514" i="108"/>
  <c r="K514" i="108" a="1"/>
  <c r="K514" i="108"/>
  <c r="J514" i="108" a="1"/>
  <c r="J514" i="108" s="1"/>
  <c r="I514" i="108" a="1"/>
  <c r="I514" i="108"/>
  <c r="H514" i="108" a="1"/>
  <c r="H514" i="108"/>
  <c r="G514" i="108" a="1"/>
  <c r="G514" i="108"/>
  <c r="F514" i="108" a="1"/>
  <c r="F514" i="108"/>
  <c r="C511" i="108"/>
  <c r="C510" i="108"/>
  <c r="H510" i="108" a="1"/>
  <c r="H510" i="108"/>
  <c r="C509" i="108"/>
  <c r="M509" i="108" a="1"/>
  <c r="M509" i="108"/>
  <c r="C508" i="108"/>
  <c r="C527" i="108"/>
  <c r="K527" i="108" a="1"/>
  <c r="K527" i="108"/>
  <c r="C507" i="108"/>
  <c r="K507" i="108" s="1" a="1"/>
  <c r="K507" i="108" s="1"/>
  <c r="C506" i="108"/>
  <c r="H506" i="108" a="1"/>
  <c r="H506" i="108" s="1"/>
  <c r="C505" i="108"/>
  <c r="F505" i="108" s="1" a="1"/>
  <c r="F505" i="108" s="1"/>
  <c r="C504" i="108"/>
  <c r="L504" i="108" a="1"/>
  <c r="L504" i="108" s="1"/>
  <c r="L512" i="108" s="1"/>
  <c r="C503" i="108"/>
  <c r="C502" i="108"/>
  <c r="H502" i="108" a="1"/>
  <c r="H502" i="108"/>
  <c r="C501" i="108"/>
  <c r="L501" i="108" a="1"/>
  <c r="L501" i="108"/>
  <c r="C500" i="108"/>
  <c r="C499" i="108"/>
  <c r="H499" i="108" a="1"/>
  <c r="H499" i="108"/>
  <c r="W495" i="108"/>
  <c r="V495" i="108"/>
  <c r="U495" i="108"/>
  <c r="T495" i="108"/>
  <c r="E31" i="107"/>
  <c r="G31" i="107"/>
  <c r="I31" i="107"/>
  <c r="S495" i="108"/>
  <c r="R495" i="108"/>
  <c r="M495" i="108"/>
  <c r="L495" i="108"/>
  <c r="K495" i="108"/>
  <c r="J495" i="108"/>
  <c r="I495" i="108"/>
  <c r="H495" i="108"/>
  <c r="G495" i="108"/>
  <c r="F495" i="108"/>
  <c r="O19" i="108"/>
  <c r="P19" i="108" s="1"/>
  <c r="N19" i="108"/>
  <c r="O18" i="108"/>
  <c r="P18" i="108" s="1"/>
  <c r="N18" i="108"/>
  <c r="O17" i="108"/>
  <c r="P17" i="108" s="1"/>
  <c r="N17" i="108"/>
  <c r="O16" i="108"/>
  <c r="N16" i="108"/>
  <c r="O15" i="108"/>
  <c r="P15" i="108" s="1"/>
  <c r="N15" i="108"/>
  <c r="O13" i="108"/>
  <c r="P13" i="108" s="1"/>
  <c r="N13" i="108"/>
  <c r="O12" i="108"/>
  <c r="P12" i="108" s="1"/>
  <c r="N12" i="108"/>
  <c r="O11" i="108"/>
  <c r="P11" i="108" s="1"/>
  <c r="N11" i="108"/>
  <c r="O10" i="108"/>
  <c r="P10" i="108" s="1"/>
  <c r="N10" i="108"/>
  <c r="O9" i="108"/>
  <c r="P9" i="108" s="1"/>
  <c r="N9" i="108"/>
  <c r="O8" i="108"/>
  <c r="P8" i="108" s="1"/>
  <c r="N8" i="108"/>
  <c r="O7" i="108"/>
  <c r="P7" i="108" s="1"/>
  <c r="N7" i="108"/>
  <c r="O6" i="108"/>
  <c r="N6" i="108"/>
  <c r="O5" i="108"/>
  <c r="P5" i="108" s="1"/>
  <c r="N5" i="108"/>
  <c r="O4" i="108"/>
  <c r="P4" i="108" s="1"/>
  <c r="N4" i="108"/>
  <c r="A1" i="108"/>
  <c r="D1" i="108"/>
  <c r="D2" i="108"/>
  <c r="I52" i="107"/>
  <c r="F5" i="106" s="1"/>
  <c r="E34" i="107"/>
  <c r="G34" i="107"/>
  <c r="I34" i="107"/>
  <c r="E33" i="107"/>
  <c r="G33" i="107"/>
  <c r="I33" i="107"/>
  <c r="E32" i="107"/>
  <c r="G32" i="107"/>
  <c r="I32" i="107"/>
  <c r="E30" i="107"/>
  <c r="G30" i="107"/>
  <c r="I30" i="107"/>
  <c r="E29" i="107"/>
  <c r="G29" i="107"/>
  <c r="I29" i="107"/>
  <c r="G27" i="107"/>
  <c r="I27" i="107"/>
  <c r="E8" i="107"/>
  <c r="B6" i="107"/>
  <c r="B4" i="107"/>
  <c r="B5" i="107"/>
  <c r="D2" i="107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197" i="129"/>
  <c r="P389" i="129"/>
  <c r="P437" i="129"/>
  <c r="J499" i="129" a="1"/>
  <c r="J499" i="129"/>
  <c r="H500" i="129" a="1"/>
  <c r="H500" i="129"/>
  <c r="N500" i="129"/>
  <c r="K500" i="129" a="1"/>
  <c r="K500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 s="1"/>
  <c r="K504" i="129" a="1"/>
  <c r="K504" i="129" s="1"/>
  <c r="F505" i="129" a="1"/>
  <c r="F505" i="129" s="1"/>
  <c r="I505" i="129" a="1"/>
  <c r="I505" i="129" s="1"/>
  <c r="G506" i="129" a="1"/>
  <c r="G506" i="129" s="1"/>
  <c r="J507" i="129" a="1"/>
  <c r="J507" i="129" s="1"/>
  <c r="H508" i="129" a="1"/>
  <c r="H508" i="129" s="1"/>
  <c r="K508" i="129" a="1"/>
  <c r="K508" i="129" s="1"/>
  <c r="G510" i="129" a="1"/>
  <c r="G510" i="129"/>
  <c r="N510" i="129"/>
  <c r="L510" i="129" a="1"/>
  <c r="L510" i="129"/>
  <c r="J511" i="129" a="1"/>
  <c r="J511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K507" i="129" a="1"/>
  <c r="K507" i="129" s="1"/>
  <c r="C530" i="129"/>
  <c r="H511" i="129" a="1"/>
  <c r="H511" i="129"/>
  <c r="K511" i="129" a="1"/>
  <c r="K511" i="129"/>
  <c r="C519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413" i="129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 s="1"/>
  <c r="H506" i="129" a="1"/>
  <c r="H506" i="129"/>
  <c r="K506" i="129" a="1"/>
  <c r="K506" i="129" s="1"/>
  <c r="F507" i="129" a="1"/>
  <c r="F507" i="129"/>
  <c r="H510" i="129" a="1"/>
  <c r="H510" i="129"/>
  <c r="K510" i="129" a="1"/>
  <c r="K510" i="129"/>
  <c r="F511" i="129" a="1"/>
  <c r="F511" i="129"/>
  <c r="I511" i="129" a="1"/>
  <c r="I511" i="129"/>
  <c r="C525" i="129"/>
  <c r="M525" i="129" s="1" a="1"/>
  <c r="M525" i="129" s="1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G524" i="129" s="1" a="1"/>
  <c r="G524" i="129" s="1"/>
  <c r="H505" i="129" a="1"/>
  <c r="H505" i="129" s="1"/>
  <c r="K505" i="129" a="1"/>
  <c r="K505" i="129" s="1"/>
  <c r="L507" i="129" a="1"/>
  <c r="L507" i="129" s="1"/>
  <c r="C528" i="129"/>
  <c r="H528" i="129" s="1" a="1"/>
  <c r="H528" i="129" s="1"/>
  <c r="K509" i="129" a="1"/>
  <c r="K509" i="129" s="1"/>
  <c r="G511" i="129" a="1"/>
  <c r="G511" i="129"/>
  <c r="L511" i="129" a="1"/>
  <c r="L511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D2" i="147"/>
  <c r="D1" i="147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C518" i="118"/>
  <c r="H499" i="118" a="1"/>
  <c r="H499" i="118"/>
  <c r="K499" i="118" a="1"/>
  <c r="K499" i="118" s="1"/>
  <c r="J502" i="118" a="1"/>
  <c r="J502" i="118"/>
  <c r="C522" i="118"/>
  <c r="H503" i="118" a="1"/>
  <c r="H503" i="118"/>
  <c r="K503" i="118" a="1"/>
  <c r="K503" i="118" s="1"/>
  <c r="N503" i="118" s="1"/>
  <c r="C526" i="118"/>
  <c r="H507" i="118" a="1"/>
  <c r="H507" i="118" s="1"/>
  <c r="K507" i="118" a="1"/>
  <c r="K507" i="118" s="1"/>
  <c r="J510" i="118" a="1"/>
  <c r="J510" i="118"/>
  <c r="C530" i="118"/>
  <c r="H511" i="118" a="1"/>
  <c r="H511" i="118"/>
  <c r="K511" i="118" a="1"/>
  <c r="K511" i="118" s="1"/>
  <c r="N511" i="118" s="1"/>
  <c r="C519" i="118"/>
  <c r="H510" i="118" a="1"/>
  <c r="H510" i="118"/>
  <c r="K510" i="118" a="1"/>
  <c r="K510" i="118" s="1"/>
  <c r="N510" i="118" s="1"/>
  <c r="C525" i="118"/>
  <c r="D1" i="120"/>
  <c r="C518" i="120"/>
  <c r="I499" i="120" a="1"/>
  <c r="I499" i="120"/>
  <c r="F499" i="120" a="1"/>
  <c r="F499" i="120"/>
  <c r="K499" i="120" a="1"/>
  <c r="K499" i="120"/>
  <c r="M499" i="120" a="1"/>
  <c r="M499" i="120"/>
  <c r="J499" i="120" a="1"/>
  <c r="J499" i="120"/>
  <c r="L499" i="120" a="1"/>
  <c r="L499" i="120"/>
  <c r="C520" i="120"/>
  <c r="M501" i="120" a="1"/>
  <c r="M501" i="120"/>
  <c r="J501" i="120" a="1"/>
  <c r="J501" i="120"/>
  <c r="L501" i="120" a="1"/>
  <c r="L501" i="120"/>
  <c r="G501" i="120" a="1"/>
  <c r="G501" i="120"/>
  <c r="I501" i="120" a="1"/>
  <c r="I501" i="120"/>
  <c r="F501" i="120" a="1"/>
  <c r="F501" i="120"/>
  <c r="H502" i="118" a="1"/>
  <c r="H502" i="118"/>
  <c r="K502" i="118" a="1"/>
  <c r="K502" i="118" s="1"/>
  <c r="N502" i="118" s="1"/>
  <c r="L499" i="118" a="1"/>
  <c r="L499" i="118"/>
  <c r="J500" i="118" a="1"/>
  <c r="J500" i="118"/>
  <c r="C520" i="118"/>
  <c r="H501" i="118" a="1"/>
  <c r="H501" i="118"/>
  <c r="K501" i="118" a="1"/>
  <c r="K501" i="118" s="1"/>
  <c r="N501" i="118" s="1"/>
  <c r="I502" i="118" a="1"/>
  <c r="I502" i="118"/>
  <c r="I506" i="118" a="1"/>
  <c r="I506" i="118" s="1"/>
  <c r="I510" i="118" a="1"/>
  <c r="I510" i="118"/>
  <c r="L503" i="118" a="1"/>
  <c r="L503" i="118"/>
  <c r="J504" i="118" a="1"/>
  <c r="J504" i="118" s="1"/>
  <c r="M504" i="118" a="1"/>
  <c r="M504" i="118"/>
  <c r="C524" i="118"/>
  <c r="H505" i="118" a="1"/>
  <c r="H505" i="118" s="1"/>
  <c r="K505" i="118" a="1"/>
  <c r="K505" i="118" s="1"/>
  <c r="L507" i="118" a="1"/>
  <c r="L507" i="118" s="1"/>
  <c r="C528" i="118"/>
  <c r="H509" i="118" a="1"/>
  <c r="H509" i="118"/>
  <c r="K509" i="118" a="1"/>
  <c r="K509" i="118" s="1"/>
  <c r="N509" i="118" s="1"/>
  <c r="L511" i="118" a="1"/>
  <c r="L511" i="118"/>
  <c r="G499" i="120" a="1"/>
  <c r="G499" i="120"/>
  <c r="H501" i="120" a="1"/>
  <c r="H501" i="120"/>
  <c r="K527" i="120" a="1"/>
  <c r="K527" i="120"/>
  <c r="I527" i="120" a="1"/>
  <c r="I527" i="120" s="1"/>
  <c r="J527" i="120" a="1"/>
  <c r="J527" i="120" s="1"/>
  <c r="F527" i="120" a="1"/>
  <c r="F527" i="120"/>
  <c r="J499" i="118" a="1"/>
  <c r="J499" i="118"/>
  <c r="M499" i="118" a="1"/>
  <c r="M499" i="118"/>
  <c r="H500" i="118" a="1"/>
  <c r="H500" i="118"/>
  <c r="K500" i="118" a="1"/>
  <c r="K500" i="118" s="1"/>
  <c r="N500" i="118" s="1"/>
  <c r="L502" i="118" a="1"/>
  <c r="L502" i="118"/>
  <c r="J503" i="118" a="1"/>
  <c r="J503" i="118"/>
  <c r="M503" i="118" a="1"/>
  <c r="M503" i="118"/>
  <c r="H504" i="118" a="1"/>
  <c r="H504" i="118" s="1"/>
  <c r="K504" i="118" a="1"/>
  <c r="K504" i="118" s="1"/>
  <c r="J507" i="118" a="1"/>
  <c r="J507" i="118" s="1"/>
  <c r="M507" i="118" a="1"/>
  <c r="M507" i="118"/>
  <c r="K508" i="118" a="1"/>
  <c r="K508" i="118" s="1"/>
  <c r="L510" i="118" a="1"/>
  <c r="L510" i="118"/>
  <c r="J511" i="118" a="1"/>
  <c r="J511" i="118"/>
  <c r="M511" i="118" a="1"/>
  <c r="M511" i="118"/>
  <c r="C521" i="118"/>
  <c r="C529" i="118"/>
  <c r="H499" i="120" a="1"/>
  <c r="H499" i="120"/>
  <c r="K501" i="120" a="1"/>
  <c r="K501" i="120"/>
  <c r="H500" i="120" a="1"/>
  <c r="H500" i="120"/>
  <c r="K500" i="120" a="1"/>
  <c r="K500" i="120"/>
  <c r="J503" i="120" a="1"/>
  <c r="J503" i="120"/>
  <c r="K504" i="120" a="1"/>
  <c r="K504" i="120" s="1"/>
  <c r="H507" i="120" a="1"/>
  <c r="H507" i="120" s="1"/>
  <c r="F508" i="120" a="1"/>
  <c r="F508" i="120" s="1"/>
  <c r="N508" i="120" s="1"/>
  <c r="J508" i="120" a="1"/>
  <c r="J508" i="120"/>
  <c r="H509" i="120" a="1"/>
  <c r="H509" i="120"/>
  <c r="F510" i="120" a="1"/>
  <c r="F510" i="120"/>
  <c r="J510" i="120" a="1"/>
  <c r="J510" i="120"/>
  <c r="H511" i="120" a="1"/>
  <c r="H511" i="120"/>
  <c r="C523" i="120"/>
  <c r="N510" i="122"/>
  <c r="C522" i="120"/>
  <c r="H503" i="120" a="1"/>
  <c r="H503" i="120"/>
  <c r="K503" i="120" a="1"/>
  <c r="K503" i="120"/>
  <c r="G505" i="120" a="1"/>
  <c r="G505" i="120" s="1"/>
  <c r="M507" i="120" a="1"/>
  <c r="M507" i="120" s="1"/>
  <c r="K507" i="120" a="1"/>
  <c r="K507" i="120" s="1"/>
  <c r="I507" i="120" a="1"/>
  <c r="I507" i="120" s="1"/>
  <c r="G507" i="120" a="1"/>
  <c r="G507" i="120" s="1"/>
  <c r="C526" i="120"/>
  <c r="M509" i="120" a="1"/>
  <c r="M509" i="120"/>
  <c r="K509" i="120" a="1"/>
  <c r="K509" i="120"/>
  <c r="I509" i="120" a="1"/>
  <c r="I509" i="120"/>
  <c r="G509" i="120" a="1"/>
  <c r="G509" i="120"/>
  <c r="C528" i="120"/>
  <c r="M511" i="120" a="1"/>
  <c r="M511" i="120"/>
  <c r="K511" i="120" a="1"/>
  <c r="K511" i="120"/>
  <c r="I511" i="120" a="1"/>
  <c r="I511" i="120"/>
  <c r="G511" i="120" a="1"/>
  <c r="G511" i="120"/>
  <c r="C530" i="120"/>
  <c r="C519" i="120"/>
  <c r="D1" i="122"/>
  <c r="N5" i="121"/>
  <c r="N7" i="121"/>
  <c r="G500" i="120" a="1"/>
  <c r="G500" i="120"/>
  <c r="L500" i="120" a="1"/>
  <c r="L500" i="120"/>
  <c r="N500" i="120"/>
  <c r="H502" i="120" a="1"/>
  <c r="H502" i="120"/>
  <c r="K502" i="120" a="1"/>
  <c r="K502" i="120"/>
  <c r="N502" i="120"/>
  <c r="F503" i="120" a="1"/>
  <c r="F503" i="120"/>
  <c r="I503" i="120" a="1"/>
  <c r="I503" i="120"/>
  <c r="G504" i="120" a="1"/>
  <c r="G504" i="120"/>
  <c r="L504" i="120" a="1"/>
  <c r="L504" i="120" s="1"/>
  <c r="H506" i="120" a="1"/>
  <c r="H506" i="120" s="1"/>
  <c r="F507" i="120" a="1"/>
  <c r="F507" i="120" s="1"/>
  <c r="J507" i="120" a="1"/>
  <c r="J507" i="120" s="1"/>
  <c r="H508" i="120" a="1"/>
  <c r="H508" i="120"/>
  <c r="L508" i="120" a="1"/>
  <c r="L508" i="120"/>
  <c r="F509" i="120" a="1"/>
  <c r="F509" i="120"/>
  <c r="J509" i="120" a="1"/>
  <c r="J509" i="120"/>
  <c r="H510" i="120" a="1"/>
  <c r="H510" i="120"/>
  <c r="F511" i="120" a="1"/>
  <c r="F511" i="120"/>
  <c r="J511" i="120" a="1"/>
  <c r="J511" i="120"/>
  <c r="N511" i="120"/>
  <c r="C524" i="120"/>
  <c r="L524" i="120" s="1" a="1"/>
  <c r="L524" i="120" s="1"/>
  <c r="H505" i="120" a="1"/>
  <c r="H505" i="120" s="1"/>
  <c r="M508" i="120" a="1"/>
  <c r="M508" i="120" s="1"/>
  <c r="K508" i="120" a="1"/>
  <c r="K508" i="120" s="1"/>
  <c r="I508" i="120" a="1"/>
  <c r="I508" i="120"/>
  <c r="G508" i="120" a="1"/>
  <c r="G508" i="120"/>
  <c r="M510" i="120" a="1"/>
  <c r="M510" i="120"/>
  <c r="K510" i="120" a="1"/>
  <c r="K510" i="120"/>
  <c r="I510" i="120" a="1"/>
  <c r="I510" i="120"/>
  <c r="G510" i="120" a="1"/>
  <c r="G510" i="120"/>
  <c r="M521" i="120" a="1"/>
  <c r="M521" i="120"/>
  <c r="K521" i="120" a="1"/>
  <c r="K521" i="120"/>
  <c r="I521" i="120" a="1"/>
  <c r="I521" i="120"/>
  <c r="G521" i="120" a="1"/>
  <c r="G521" i="120"/>
  <c r="L521" i="120" a="1"/>
  <c r="L521" i="120"/>
  <c r="J521" i="120" a="1"/>
  <c r="J521" i="120"/>
  <c r="H521" i="120" a="1"/>
  <c r="H521" i="120"/>
  <c r="F521" i="120" a="1"/>
  <c r="F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C518" i="122"/>
  <c r="G519" i="122" a="1"/>
  <c r="G519" i="122"/>
  <c r="J519" i="122" a="1"/>
  <c r="J519" i="122"/>
  <c r="C522" i="122"/>
  <c r="L530" i="122" a="1"/>
  <c r="L530" i="122"/>
  <c r="J530" i="122" a="1"/>
  <c r="J530" i="122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A1" i="124"/>
  <c r="B4" i="123"/>
  <c r="H6" i="123"/>
  <c r="B5" i="123"/>
  <c r="D2" i="123"/>
  <c r="B6" i="123"/>
  <c r="N503" i="122"/>
  <c r="M527" i="122" a="1"/>
  <c r="M527" i="122"/>
  <c r="K527" i="122" a="1"/>
  <c r="K527" i="122" s="1"/>
  <c r="I527" i="122" a="1"/>
  <c r="I527" i="122" s="1"/>
  <c r="G527" i="122" a="1"/>
  <c r="G527" i="122" s="1"/>
  <c r="L527" i="122" a="1"/>
  <c r="L527" i="122"/>
  <c r="J527" i="122" a="1"/>
  <c r="J527" i="122" s="1"/>
  <c r="H527" i="122" a="1"/>
  <c r="H527" i="122"/>
  <c r="F527" i="122" a="1"/>
  <c r="F527" i="122" s="1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L524" i="122" a="1"/>
  <c r="L524" i="122" s="1"/>
  <c r="J524" i="122" a="1"/>
  <c r="J524" i="122" s="1"/>
  <c r="H524" i="122"/>
  <c r="F524" i="122" a="1"/>
  <c r="F524" i="122"/>
  <c r="M524" i="122" a="1"/>
  <c r="M524" i="122" s="1"/>
  <c r="K524" i="122" a="1"/>
  <c r="K524" i="122" s="1"/>
  <c r="I524" i="122" a="1"/>
  <c r="I524" i="122" s="1"/>
  <c r="G524" i="122" a="1"/>
  <c r="G524" i="122" s="1"/>
  <c r="N4" i="121"/>
  <c r="N6" i="121"/>
  <c r="F519" i="122" a="1"/>
  <c r="F519" i="122"/>
  <c r="I519" i="122" a="1"/>
  <c r="I519" i="122"/>
  <c r="L519" i="122" a="1"/>
  <c r="L519" i="122"/>
  <c r="N519" i="122"/>
  <c r="L528" i="122" a="1"/>
  <c r="L528" i="122"/>
  <c r="J528" i="122" a="1"/>
  <c r="J528" i="122"/>
  <c r="H528" i="122" a="1"/>
  <c r="H528" i="122"/>
  <c r="F528" i="122" a="1"/>
  <c r="F528" i="122"/>
  <c r="M528" i="122" a="1"/>
  <c r="M528" i="122"/>
  <c r="K528" i="122" a="1"/>
  <c r="K528" i="122"/>
  <c r="I528" i="122" a="1"/>
  <c r="I528" i="122"/>
  <c r="G528" i="122" a="1"/>
  <c r="G528" i="122"/>
  <c r="C518" i="124"/>
  <c r="C522" i="124"/>
  <c r="N7" i="123"/>
  <c r="C530" i="124"/>
  <c r="L527" i="124" a="1"/>
  <c r="L527" i="124" s="1"/>
  <c r="J527" i="124" a="1"/>
  <c r="J527" i="124"/>
  <c r="H527" i="124" a="1"/>
  <c r="H527" i="124" s="1"/>
  <c r="F527" i="124" a="1"/>
  <c r="F527" i="124"/>
  <c r="M527" i="124" a="1"/>
  <c r="M527" i="124" s="1"/>
  <c r="K527" i="124"/>
  <c r="I527" i="124" a="1"/>
  <c r="I527" i="124" s="1"/>
  <c r="G527" i="124" a="1"/>
  <c r="G527" i="124"/>
  <c r="C518" i="126"/>
  <c r="C522" i="126"/>
  <c r="C520" i="124"/>
  <c r="N5" i="123"/>
  <c r="C524" i="124"/>
  <c r="C528" i="124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C519" i="126"/>
  <c r="N4" i="125"/>
  <c r="C521" i="124"/>
  <c r="C525" i="124"/>
  <c r="C529" i="124"/>
  <c r="C520" i="126"/>
  <c r="N5" i="125"/>
  <c r="N4" i="123"/>
  <c r="N6" i="123"/>
  <c r="H6" i="125"/>
  <c r="B5" i="125"/>
  <c r="D2" i="125"/>
  <c r="A1" i="126"/>
  <c r="B4" i="125"/>
  <c r="C521" i="126"/>
  <c r="N6" i="125"/>
  <c r="M523" i="126" a="1"/>
  <c r="M523" i="126" s="1"/>
  <c r="I523" i="126" a="1"/>
  <c r="I523" i="126"/>
  <c r="J527" i="126" a="1"/>
  <c r="J527" i="126" s="1"/>
  <c r="H527" i="126" a="1"/>
  <c r="H527" i="126" s="1"/>
  <c r="F527" i="126" a="1"/>
  <c r="F527" i="126" s="1"/>
  <c r="M527" i="126" a="1"/>
  <c r="M527" i="126"/>
  <c r="I527" i="126" a="1"/>
  <c r="I527" i="126"/>
  <c r="G523" i="126" a="1"/>
  <c r="G523" i="126" s="1"/>
  <c r="K527" i="126" a="1"/>
  <c r="K527" i="126" s="1"/>
  <c r="N509" i="126"/>
  <c r="N510" i="126"/>
  <c r="N511" i="126"/>
  <c r="L530" i="126" a="1"/>
  <c r="L530" i="126"/>
  <c r="J530" i="126" a="1"/>
  <c r="J530" i="126"/>
  <c r="H530" i="126" a="1"/>
  <c r="H530" i="126"/>
  <c r="G530" i="126" a="1"/>
  <c r="G530" i="126"/>
  <c r="I530" i="126" a="1"/>
  <c r="I530" i="126"/>
  <c r="M530" i="126" a="1"/>
  <c r="M530" i="126"/>
  <c r="N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7" i="128" a="1"/>
  <c r="P507" i="128"/>
  <c r="N11" i="127"/>
  <c r="P505" i="128" a="1"/>
  <c r="P505" i="128"/>
  <c r="N9" i="127"/>
  <c r="P504" i="128" a="1"/>
  <c r="P504" i="128"/>
  <c r="N8" i="127"/>
  <c r="P503" i="128" a="1"/>
  <c r="P503" i="128"/>
  <c r="N7" i="127"/>
  <c r="P511" i="128" a="1"/>
  <c r="P511" i="128"/>
  <c r="P510" i="128" a="1"/>
  <c r="P510" i="128"/>
  <c r="P509" i="128" a="1"/>
  <c r="P509" i="128"/>
  <c r="N13" i="127"/>
  <c r="P508" i="128" a="1"/>
  <c r="P508" i="128"/>
  <c r="N12" i="127"/>
  <c r="P506" i="128" a="1"/>
  <c r="P506" i="128"/>
  <c r="N10" i="127"/>
  <c r="P501" i="128" a="1"/>
  <c r="P501" i="128"/>
  <c r="N5" i="127"/>
  <c r="P499" i="128" a="1"/>
  <c r="P499" i="128"/>
  <c r="P502" i="128" a="1"/>
  <c r="P502" i="128"/>
  <c r="N6" i="127"/>
  <c r="P500" i="128" a="1"/>
  <c r="P500" i="128"/>
  <c r="N4" i="127"/>
  <c r="M528" i="126" a="1"/>
  <c r="M528" i="126"/>
  <c r="K528" i="126" a="1"/>
  <c r="K528" i="126"/>
  <c r="I528" i="126" a="1"/>
  <c r="I528" i="126"/>
  <c r="G528" i="126" a="1"/>
  <c r="G528" i="126"/>
  <c r="N528" i="126"/>
  <c r="A1" i="128"/>
  <c r="B4" i="127"/>
  <c r="B6" i="127"/>
  <c r="F512" i="128"/>
  <c r="N499" i="128"/>
  <c r="J512" i="128"/>
  <c r="H6" i="127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378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393" i="128"/>
  <c r="P411" i="128"/>
  <c r="P447" i="128"/>
  <c r="P452" i="128"/>
  <c r="P475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J531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I530" i="128" a="1"/>
  <c r="I530" i="128"/>
  <c r="D1" i="116"/>
  <c r="D2" i="116"/>
  <c r="D2" i="115"/>
  <c r="B5" i="115"/>
  <c r="H6" i="115"/>
  <c r="C521" i="116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L522" i="116" a="1"/>
  <c r="L522" i="116" s="1"/>
  <c r="J522" i="116" a="1"/>
  <c r="J522" i="116" s="1"/>
  <c r="H522" i="116" a="1"/>
  <c r="H522" i="116" s="1"/>
  <c r="F522" i="116" a="1"/>
  <c r="F522" i="116" s="1"/>
  <c r="M522" i="116" a="1"/>
  <c r="M522" i="116" s="1"/>
  <c r="K522" i="116" a="1"/>
  <c r="K522" i="116" s="1"/>
  <c r="I522" i="116" a="1"/>
  <c r="I522" i="116" s="1"/>
  <c r="G522" i="116" a="1"/>
  <c r="G522" i="116" s="1"/>
  <c r="C519" i="116"/>
  <c r="L500" i="116" a="1"/>
  <c r="L500" i="116" s="1"/>
  <c r="J500" i="116" a="1"/>
  <c r="J500" i="116" s="1"/>
  <c r="H500" i="116" a="1"/>
  <c r="H500" i="116" s="1"/>
  <c r="F500" i="116" a="1"/>
  <c r="F500" i="116" s="1"/>
  <c r="M500" i="116" a="1"/>
  <c r="M500" i="116" s="1"/>
  <c r="I500" i="116" a="1"/>
  <c r="I500" i="116" s="1"/>
  <c r="C529" i="116"/>
  <c r="M510" i="116" a="1"/>
  <c r="M510" i="116" s="1"/>
  <c r="K510" i="116" a="1"/>
  <c r="K510" i="116" s="1"/>
  <c r="I510" i="116" a="1"/>
  <c r="I510" i="116" s="1"/>
  <c r="G510" i="116" a="1"/>
  <c r="G510" i="116" s="1"/>
  <c r="L510" i="116" a="1"/>
  <c r="L510" i="116" s="1"/>
  <c r="F510" i="116" a="1"/>
  <c r="F510" i="116" s="1"/>
  <c r="J510" i="116" a="1"/>
  <c r="J510" i="116" s="1"/>
  <c r="H510" i="116" a="1"/>
  <c r="H510" i="116" s="1"/>
  <c r="B4" i="115"/>
  <c r="G500" i="116" a="1"/>
  <c r="G500" i="116" s="1"/>
  <c r="C525" i="116"/>
  <c r="L506" i="116" a="1"/>
  <c r="L506" i="116" s="1"/>
  <c r="J506" i="116" a="1"/>
  <c r="J506" i="116" s="1"/>
  <c r="H506" i="116" a="1"/>
  <c r="H506" i="116" s="1"/>
  <c r="F506" i="116" a="1"/>
  <c r="F506" i="116" s="1"/>
  <c r="M506" i="116" a="1"/>
  <c r="M506" i="116" s="1"/>
  <c r="I506" i="116" a="1"/>
  <c r="I506" i="116" s="1"/>
  <c r="L528" i="116" a="1"/>
  <c r="L528" i="116" s="1"/>
  <c r="J528" i="116" a="1"/>
  <c r="J528" i="116" s="1"/>
  <c r="H528" i="116" a="1"/>
  <c r="H528" i="116" s="1"/>
  <c r="F528" i="116" a="1"/>
  <c r="F528" i="116" s="1"/>
  <c r="M528" i="116" a="1"/>
  <c r="M528" i="116" s="1"/>
  <c r="K528" i="116" a="1"/>
  <c r="K528" i="116" s="1"/>
  <c r="I528" i="116" a="1"/>
  <c r="I528" i="116" s="1"/>
  <c r="G528" i="116" a="1"/>
  <c r="G528" i="116" s="1"/>
  <c r="C523" i="116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7" i="116"/>
  <c r="M508" i="116" a="1"/>
  <c r="M508" i="116" s="1"/>
  <c r="K508" i="116" a="1"/>
  <c r="K508" i="116" s="1"/>
  <c r="J508" i="116" a="1"/>
  <c r="J508" i="116" s="1"/>
  <c r="H508" i="116" a="1"/>
  <c r="H508" i="116" s="1"/>
  <c r="F508" i="116" a="1"/>
  <c r="F508" i="116" s="1"/>
  <c r="I508" i="116" a="1"/>
  <c r="I508" i="116" s="1"/>
  <c r="G508" i="116" a="1"/>
  <c r="G508" i="116" s="1"/>
  <c r="L508" i="116" a="1"/>
  <c r="L508" i="116" s="1"/>
  <c r="G499" i="116" a="1"/>
  <c r="G499" i="116" s="1"/>
  <c r="G501" i="116" a="1"/>
  <c r="G501" i="116" s="1"/>
  <c r="G503" i="116" a="1"/>
  <c r="G503" i="116" s="1"/>
  <c r="G505" i="116" a="1"/>
  <c r="G505" i="116" s="1"/>
  <c r="L530" i="116" a="1"/>
  <c r="L530" i="116" s="1"/>
  <c r="J530" i="116" a="1"/>
  <c r="J530" i="116" s="1"/>
  <c r="H530" i="116" a="1"/>
  <c r="H530" i="116" s="1"/>
  <c r="F530" i="116" a="1"/>
  <c r="F530" i="116" s="1"/>
  <c r="M530" i="116" a="1"/>
  <c r="M530" i="116" s="1"/>
  <c r="K530" i="116" a="1"/>
  <c r="K530" i="116" s="1"/>
  <c r="I530" i="116" a="1"/>
  <c r="I530" i="116" s="1"/>
  <c r="G530" i="116" a="1"/>
  <c r="G530" i="116" s="1"/>
  <c r="C518" i="116"/>
  <c r="L499" i="116" a="1"/>
  <c r="L499" i="116" s="1"/>
  <c r="J499" i="116" a="1"/>
  <c r="J499" i="116" s="1"/>
  <c r="H499" i="116" a="1"/>
  <c r="H499" i="116" s="1"/>
  <c r="F499" i="116" a="1"/>
  <c r="F499" i="116" s="1"/>
  <c r="L501" i="116" a="1"/>
  <c r="L501" i="116" s="1"/>
  <c r="J501" i="116" a="1"/>
  <c r="J501" i="116" s="1"/>
  <c r="H501" i="116" a="1"/>
  <c r="H501" i="116" s="1"/>
  <c r="F501" i="116" a="1"/>
  <c r="F501" i="116" s="1"/>
  <c r="C520" i="116"/>
  <c r="L503" i="116" a="1"/>
  <c r="L503" i="116" s="1"/>
  <c r="J503" i="116" a="1"/>
  <c r="J503" i="116" s="1"/>
  <c r="H503" i="116" a="1"/>
  <c r="H503" i="116" s="1"/>
  <c r="F503" i="116" a="1"/>
  <c r="F503" i="116" s="1"/>
  <c r="C524" i="116"/>
  <c r="L505" i="116" a="1"/>
  <c r="L505" i="116" s="1"/>
  <c r="J505" i="116" a="1"/>
  <c r="J505" i="116" s="1"/>
  <c r="H505" i="116" a="1"/>
  <c r="H505" i="116" s="1"/>
  <c r="F505" i="116" a="1"/>
  <c r="F505" i="116" s="1"/>
  <c r="C526" i="116"/>
  <c r="L507" i="116" a="1"/>
  <c r="L507" i="116" s="1"/>
  <c r="J507" i="116" a="1"/>
  <c r="J507" i="116" s="1"/>
  <c r="H507" i="116" a="1"/>
  <c r="H507" i="116" s="1"/>
  <c r="F507" i="116" a="1"/>
  <c r="F507" i="116" s="1"/>
  <c r="M507" i="116" a="1"/>
  <c r="M507" i="116" s="1"/>
  <c r="K507" i="116" a="1"/>
  <c r="K507" i="116" s="1"/>
  <c r="I507" i="116" a="1"/>
  <c r="I507" i="116" s="1"/>
  <c r="M511" i="116" a="1"/>
  <c r="M511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I509" i="116" a="1"/>
  <c r="I509" i="116" s="1"/>
  <c r="G509" i="116" a="1"/>
  <c r="G509" i="116" s="1"/>
  <c r="H509" i="116" a="1"/>
  <c r="H509" i="116" s="1"/>
  <c r="L511" i="116" a="1"/>
  <c r="L511" i="116" s="1"/>
  <c r="J511" i="116" a="1"/>
  <c r="J511" i="116" s="1"/>
  <c r="H6" i="113"/>
  <c r="C520" i="114"/>
  <c r="C524" i="114"/>
  <c r="C519" i="114"/>
  <c r="A1" i="114"/>
  <c r="B4" i="113"/>
  <c r="C523" i="114"/>
  <c r="H523" i="114" s="1" a="1"/>
  <c r="H523" i="114" s="1"/>
  <c r="L527" i="114" a="1"/>
  <c r="L527" i="114" s="1"/>
  <c r="J527" i="114" a="1"/>
  <c r="J527" i="114" s="1"/>
  <c r="H527" i="114" a="1"/>
  <c r="H527" i="114" s="1"/>
  <c r="F527" i="114" a="1"/>
  <c r="F527" i="114"/>
  <c r="M527" i="114" a="1"/>
  <c r="M527" i="114" s="1"/>
  <c r="I527" i="114" a="1"/>
  <c r="I527" i="114"/>
  <c r="K527" i="114" a="1"/>
  <c r="K527" i="114" s="1"/>
  <c r="G527" i="114" a="1"/>
  <c r="G527" i="114"/>
  <c r="C522" i="114"/>
  <c r="C526" i="114"/>
  <c r="C529" i="114"/>
  <c r="C518" i="114"/>
  <c r="C521" i="114"/>
  <c r="C528" i="114"/>
  <c r="C530" i="114"/>
  <c r="D2" i="111"/>
  <c r="B5" i="111"/>
  <c r="H6" i="111"/>
  <c r="C520" i="112"/>
  <c r="L501" i="112" a="1"/>
  <c r="L501" i="112" s="1"/>
  <c r="G501" i="112" a="1"/>
  <c r="G501" i="112" s="1"/>
  <c r="K501" i="112" a="1"/>
  <c r="K501" i="112" s="1"/>
  <c r="J501" i="112" a="1"/>
  <c r="J501" i="112" s="1"/>
  <c r="F501" i="112" a="1"/>
  <c r="F501" i="112" s="1"/>
  <c r="M501" i="112" a="1"/>
  <c r="M501" i="112" s="1"/>
  <c r="C521" i="112"/>
  <c r="M502" i="112" a="1"/>
  <c r="M502" i="112" s="1"/>
  <c r="J502" i="112" a="1"/>
  <c r="J502" i="112" s="1"/>
  <c r="H502" i="112" a="1"/>
  <c r="H502" i="112" s="1"/>
  <c r="K502" i="112" a="1"/>
  <c r="K502" i="112" s="1"/>
  <c r="G502" i="112" a="1"/>
  <c r="G502" i="112" s="1"/>
  <c r="L502" i="112" a="1"/>
  <c r="L502" i="112" s="1"/>
  <c r="B4" i="111"/>
  <c r="A1" i="112"/>
  <c r="I501" i="112" a="1"/>
  <c r="I501" i="112" s="1"/>
  <c r="F502" i="112" a="1"/>
  <c r="F502" i="112" s="1"/>
  <c r="I502" i="112" a="1"/>
  <c r="I502" i="112" s="1"/>
  <c r="C523" i="112"/>
  <c r="J523" i="112" s="1" a="1"/>
  <c r="J523" i="112" s="1"/>
  <c r="I504" i="112" a="1"/>
  <c r="I504" i="112" s="1"/>
  <c r="C529" i="112"/>
  <c r="M510" i="112" a="1"/>
  <c r="M510" i="112" s="1"/>
  <c r="J510" i="112" a="1"/>
  <c r="J510" i="112" s="1"/>
  <c r="L510" i="112" a="1"/>
  <c r="L510" i="112" s="1"/>
  <c r="G510" i="112" a="1"/>
  <c r="G510" i="112" s="1"/>
  <c r="H510" i="112" a="1"/>
  <c r="H510" i="112" s="1"/>
  <c r="F510" i="112" a="1"/>
  <c r="F510" i="112" s="1"/>
  <c r="C519" i="112"/>
  <c r="I500" i="112" a="1"/>
  <c r="I500" i="112" s="1"/>
  <c r="F500" i="112" a="1"/>
  <c r="F500" i="112" s="1"/>
  <c r="M500" i="112" a="1"/>
  <c r="M500" i="112" s="1"/>
  <c r="C525" i="112"/>
  <c r="M506" i="112" a="1"/>
  <c r="M506" i="112" s="1"/>
  <c r="J506" i="112" a="1"/>
  <c r="J506" i="112" s="1"/>
  <c r="I506" i="112" a="1"/>
  <c r="I506" i="112" s="1"/>
  <c r="L506" i="112" a="1"/>
  <c r="L506" i="112" s="1"/>
  <c r="I510" i="112" a="1"/>
  <c r="I510" i="112" s="1"/>
  <c r="G500" i="112" a="1"/>
  <c r="G500" i="112" s="1"/>
  <c r="J500" i="112" a="1"/>
  <c r="J500" i="112" s="1"/>
  <c r="C524" i="112"/>
  <c r="L505" i="112" a="1"/>
  <c r="L505" i="112" s="1"/>
  <c r="G505" i="112" a="1"/>
  <c r="G505" i="112" s="1"/>
  <c r="I505" i="112" a="1"/>
  <c r="I505" i="112" s="1"/>
  <c r="M505" i="112" a="1"/>
  <c r="M505" i="112" s="1"/>
  <c r="F506" i="112" a="1"/>
  <c r="F506" i="112" s="1"/>
  <c r="K510" i="112" a="1"/>
  <c r="K510" i="112" s="1"/>
  <c r="C518" i="112"/>
  <c r="H499" i="112" a="1"/>
  <c r="H499" i="112" s="1"/>
  <c r="K499" i="112" a="1"/>
  <c r="K499" i="112" s="1"/>
  <c r="C522" i="112"/>
  <c r="H503" i="112" a="1"/>
  <c r="H503" i="112" s="1"/>
  <c r="K503" i="112" a="1"/>
  <c r="K503" i="112" s="1"/>
  <c r="C526" i="112"/>
  <c r="M507" i="112" a="1"/>
  <c r="M507" i="112" s="1"/>
  <c r="H507" i="112" a="1"/>
  <c r="H507" i="112"/>
  <c r="K507" i="112" a="1"/>
  <c r="K507" i="112" s="1"/>
  <c r="C528" i="112"/>
  <c r="L509" i="112" a="1"/>
  <c r="L509" i="112" s="1"/>
  <c r="G509" i="112" a="1"/>
  <c r="G509" i="112" s="1"/>
  <c r="I509" i="112" a="1"/>
  <c r="I509" i="112"/>
  <c r="F509" i="112" a="1"/>
  <c r="F509" i="112" s="1"/>
  <c r="K509" i="112" a="1"/>
  <c r="K509" i="112" s="1"/>
  <c r="C527" i="112"/>
  <c r="H508" i="112" a="1"/>
  <c r="H508" i="112" s="1"/>
  <c r="K508" i="112" a="1"/>
  <c r="K508" i="112" s="1"/>
  <c r="J511" i="112" a="1"/>
  <c r="J511" i="112" s="1"/>
  <c r="C530" i="112"/>
  <c r="H511" i="112" a="1"/>
  <c r="H511" i="112" s="1"/>
  <c r="K511" i="112" a="1"/>
  <c r="K511" i="112" s="1"/>
  <c r="B6" i="109"/>
  <c r="N499" i="110"/>
  <c r="N501" i="110"/>
  <c r="D1" i="110"/>
  <c r="D2" i="109"/>
  <c r="B5" i="109"/>
  <c r="N500" i="110"/>
  <c r="N502" i="110"/>
  <c r="N503" i="110"/>
  <c r="C528" i="110"/>
  <c r="I509" i="110" a="1"/>
  <c r="I509" i="110"/>
  <c r="I511" i="110" a="1"/>
  <c r="I511" i="110"/>
  <c r="F509" i="110" a="1"/>
  <c r="F509" i="110"/>
  <c r="M509" i="110" a="1"/>
  <c r="M509" i="110"/>
  <c r="J509" i="110" a="1"/>
  <c r="J509" i="110"/>
  <c r="K509" i="110" a="1"/>
  <c r="K509" i="110"/>
  <c r="L519" i="110" a="1"/>
  <c r="L519" i="110"/>
  <c r="J519" i="110" a="1"/>
  <c r="J519" i="110"/>
  <c r="H519" i="110" a="1"/>
  <c r="H519" i="110"/>
  <c r="F519" i="110" a="1"/>
  <c r="F519" i="110"/>
  <c r="L521" i="110" a="1"/>
  <c r="L521" i="110"/>
  <c r="J521" i="110" a="1"/>
  <c r="J521" i="110"/>
  <c r="H521" i="110" a="1"/>
  <c r="H521" i="110"/>
  <c r="F521" i="110" a="1"/>
  <c r="F521" i="110"/>
  <c r="L525" i="110" a="1"/>
  <c r="L525" i="110"/>
  <c r="J525" i="110" a="1"/>
  <c r="J525" i="110" s="1"/>
  <c r="H525" i="110" a="1"/>
  <c r="H525" i="110"/>
  <c r="F525" i="110" a="1"/>
  <c r="F525" i="110"/>
  <c r="H509" i="110" a="1"/>
  <c r="H509" i="110"/>
  <c r="C530" i="110"/>
  <c r="L511" i="110" a="1"/>
  <c r="L511" i="110"/>
  <c r="J511" i="110" a="1"/>
  <c r="J511" i="110"/>
  <c r="F511" i="110" a="1"/>
  <c r="F511" i="110"/>
  <c r="K511" i="110" a="1"/>
  <c r="K511" i="110"/>
  <c r="K519" i="110" a="1"/>
  <c r="K519" i="110"/>
  <c r="I521" i="110" a="1"/>
  <c r="I521" i="110"/>
  <c r="M525" i="110" a="1"/>
  <c r="M525" i="110"/>
  <c r="M519" i="110" a="1"/>
  <c r="M519" i="110"/>
  <c r="K521" i="110" a="1"/>
  <c r="K521" i="110"/>
  <c r="I523" i="110" a="1"/>
  <c r="I523" i="110" s="1"/>
  <c r="G525" i="110" a="1"/>
  <c r="G525" i="110"/>
  <c r="M518" i="110" a="1"/>
  <c r="M518" i="110"/>
  <c r="K518" i="110" a="1"/>
  <c r="K518" i="110"/>
  <c r="I518" i="110" a="1"/>
  <c r="I518" i="110"/>
  <c r="G518" i="110" a="1"/>
  <c r="G518" i="110"/>
  <c r="M520" i="110" a="1"/>
  <c r="M520" i="110"/>
  <c r="K520" i="110" a="1"/>
  <c r="K520" i="110"/>
  <c r="I520" i="110" a="1"/>
  <c r="I520" i="110"/>
  <c r="G520" i="110" a="1"/>
  <c r="G520" i="110"/>
  <c r="N520" i="110"/>
  <c r="M522" i="110" a="1"/>
  <c r="M522" i="110"/>
  <c r="K522" i="110" a="1"/>
  <c r="K522" i="110"/>
  <c r="I522" i="110" a="1"/>
  <c r="I522" i="110"/>
  <c r="G522" i="110" a="1"/>
  <c r="G522" i="110"/>
  <c r="N522" i="110"/>
  <c r="C526" i="110"/>
  <c r="G508" i="110" a="1"/>
  <c r="G508" i="110" s="1"/>
  <c r="H510" i="110" a="1"/>
  <c r="H510" i="110"/>
  <c r="K510" i="110" a="1"/>
  <c r="K510" i="110"/>
  <c r="N510" i="110"/>
  <c r="C529" i="110"/>
  <c r="H508" i="110" a="1"/>
  <c r="H508" i="110" s="1"/>
  <c r="K508" i="110" a="1"/>
  <c r="K508" i="110" s="1"/>
  <c r="C527" i="110"/>
  <c r="L511" i="108" a="1"/>
  <c r="L511" i="108"/>
  <c r="I511" i="108" a="1"/>
  <c r="I511" i="108"/>
  <c r="F511" i="108" a="1"/>
  <c r="F511" i="108"/>
  <c r="P16" i="108"/>
  <c r="F499" i="108" a="1"/>
  <c r="F499" i="108"/>
  <c r="J505" i="108" a="1"/>
  <c r="J505" i="108" s="1"/>
  <c r="J502" i="108" a="1"/>
  <c r="J502" i="108" s="1"/>
  <c r="N502" i="108" s="1"/>
  <c r="F508" i="108" a="1"/>
  <c r="F508" i="108"/>
  <c r="F509" i="108" a="1"/>
  <c r="F509" i="108"/>
  <c r="M511" i="108" a="1"/>
  <c r="M511" i="108"/>
  <c r="I508" i="108" a="1"/>
  <c r="I508" i="108" s="1"/>
  <c r="G509" i="108" a="1"/>
  <c r="G509" i="108"/>
  <c r="C528" i="108"/>
  <c r="J509" i="108" a="1"/>
  <c r="J509" i="108" s="1"/>
  <c r="N509" i="108" s="1"/>
  <c r="F501" i="108" a="1"/>
  <c r="F501" i="108"/>
  <c r="L505" i="108" a="1"/>
  <c r="L505" i="108"/>
  <c r="H507" i="108" a="1"/>
  <c r="H507" i="108" s="1"/>
  <c r="H512" i="108" s="1"/>
  <c r="L508" i="108" a="1"/>
  <c r="L508" i="108" s="1"/>
  <c r="I509" i="108" a="1"/>
  <c r="I509" i="108"/>
  <c r="J500" i="108" a="1"/>
  <c r="J500" i="108" s="1"/>
  <c r="N500" i="108" s="1"/>
  <c r="F500" i="108" a="1"/>
  <c r="F500" i="108"/>
  <c r="J501" i="108" a="1"/>
  <c r="J501" i="108" s="1"/>
  <c r="N501" i="108" s="1"/>
  <c r="C529" i="108"/>
  <c r="J510" i="108" a="1"/>
  <c r="J510" i="108"/>
  <c r="G510" i="108" a="1"/>
  <c r="G510" i="108"/>
  <c r="M510" i="108" a="1"/>
  <c r="M510" i="108"/>
  <c r="I510" i="108" a="1"/>
  <c r="I510" i="108"/>
  <c r="L510" i="108" a="1"/>
  <c r="L510" i="108"/>
  <c r="F510" i="108" a="1"/>
  <c r="F510" i="108"/>
  <c r="L528" i="108" a="1"/>
  <c r="L528" i="108"/>
  <c r="H528" i="108" a="1"/>
  <c r="H528" i="108"/>
  <c r="L500" i="108" a="1"/>
  <c r="L500" i="108"/>
  <c r="J504" i="108" a="1"/>
  <c r="J504" i="108" s="1"/>
  <c r="F504" i="108" a="1"/>
  <c r="F504" i="108"/>
  <c r="K510" i="108" a="1"/>
  <c r="K510" i="108"/>
  <c r="P6" i="108"/>
  <c r="J507" i="108" a="1"/>
  <c r="J507" i="108" s="1"/>
  <c r="G507" i="108" a="1"/>
  <c r="G507" i="108" s="1"/>
  <c r="L507" i="108" a="1"/>
  <c r="L507" i="108"/>
  <c r="G508" i="108" a="1"/>
  <c r="G508" i="108"/>
  <c r="J508" i="108" a="1"/>
  <c r="J508" i="108" s="1"/>
  <c r="M508" i="108" a="1"/>
  <c r="M508" i="108" s="1"/>
  <c r="H509" i="108" a="1"/>
  <c r="H509" i="108"/>
  <c r="K509" i="108" a="1"/>
  <c r="K509" i="108"/>
  <c r="G511" i="108" a="1"/>
  <c r="G511" i="108"/>
  <c r="J511" i="108" a="1"/>
  <c r="J511" i="108" s="1"/>
  <c r="N511" i="108" s="1"/>
  <c r="C530" i="108"/>
  <c r="H508" i="108" a="1"/>
  <c r="H508" i="108" s="1"/>
  <c r="K508" i="108" a="1"/>
  <c r="K508" i="108" s="1"/>
  <c r="L509" i="108" a="1"/>
  <c r="L509" i="108"/>
  <c r="H511" i="108" a="1"/>
  <c r="H511" i="108"/>
  <c r="K511" i="108" a="1"/>
  <c r="K511" i="108"/>
  <c r="I527" i="108" a="1"/>
  <c r="I527" i="108"/>
  <c r="M527" i="108" a="1"/>
  <c r="M527" i="108" s="1"/>
  <c r="C522" i="108"/>
  <c r="M503" i="108" a="1"/>
  <c r="M503" i="108"/>
  <c r="K503" i="108" a="1"/>
  <c r="K503" i="108"/>
  <c r="I503" i="108" a="1"/>
  <c r="I503" i="108"/>
  <c r="G503" i="108" a="1"/>
  <c r="G503" i="108"/>
  <c r="J503" i="108" a="1"/>
  <c r="J503" i="108" s="1"/>
  <c r="N503" i="108" s="1"/>
  <c r="L503" i="108" a="1"/>
  <c r="L503" i="108"/>
  <c r="H503" i="108" a="1"/>
  <c r="H503" i="108"/>
  <c r="F503" i="108" a="1"/>
  <c r="F503" i="108"/>
  <c r="C521" i="108"/>
  <c r="M502" i="108" a="1"/>
  <c r="M502" i="108"/>
  <c r="K502" i="108" a="1"/>
  <c r="K502" i="108"/>
  <c r="I502" i="108" a="1"/>
  <c r="I502" i="108"/>
  <c r="G502" i="108" a="1"/>
  <c r="G502" i="108"/>
  <c r="L502" i="108" a="1"/>
  <c r="L502" i="108"/>
  <c r="F502" i="108" a="1"/>
  <c r="F502" i="108"/>
  <c r="C525" i="108"/>
  <c r="M506" i="108" a="1"/>
  <c r="M506" i="108"/>
  <c r="K506" i="108" a="1"/>
  <c r="K506" i="108"/>
  <c r="I506" i="108" a="1"/>
  <c r="I506" i="108" s="1"/>
  <c r="G506" i="108" a="1"/>
  <c r="G506" i="108" s="1"/>
  <c r="G512" i="108" s="1"/>
  <c r="E22" i="107" s="1"/>
  <c r="L506" i="108" a="1"/>
  <c r="L506" i="108" s="1"/>
  <c r="F506" i="108" a="1"/>
  <c r="F506" i="108"/>
  <c r="J506" i="108" a="1"/>
  <c r="J506" i="108"/>
  <c r="M499" i="108" a="1"/>
  <c r="M499" i="108"/>
  <c r="K499" i="108" a="1"/>
  <c r="K499" i="108"/>
  <c r="I499" i="108" a="1"/>
  <c r="I499" i="108"/>
  <c r="G499" i="108" a="1"/>
  <c r="G499" i="108"/>
  <c r="C518" i="108"/>
  <c r="J499" i="108" a="1"/>
  <c r="J499" i="108" s="1"/>
  <c r="L499" i="108" a="1"/>
  <c r="L499" i="108"/>
  <c r="M501" i="108" a="1"/>
  <c r="M501" i="108"/>
  <c r="K501" i="108" a="1"/>
  <c r="K501" i="108"/>
  <c r="I501" i="108" a="1"/>
  <c r="I501" i="108"/>
  <c r="G501" i="108" a="1"/>
  <c r="G501" i="108"/>
  <c r="C520" i="108"/>
  <c r="H501" i="108" a="1"/>
  <c r="H501" i="108"/>
  <c r="M505" i="108" a="1"/>
  <c r="M505" i="108" s="1"/>
  <c r="K505" i="108" a="1"/>
  <c r="K505" i="108"/>
  <c r="I505" i="108" a="1"/>
  <c r="I505" i="108" s="1"/>
  <c r="G505" i="108" a="1"/>
  <c r="G505" i="108"/>
  <c r="C524" i="108"/>
  <c r="H505" i="108" a="1"/>
  <c r="H505" i="108"/>
  <c r="C519" i="108"/>
  <c r="M500" i="108" a="1"/>
  <c r="M500" i="108"/>
  <c r="K500" i="108" a="1"/>
  <c r="K500" i="108"/>
  <c r="I500" i="108" a="1"/>
  <c r="I500" i="108"/>
  <c r="G500" i="108" a="1"/>
  <c r="G500" i="108"/>
  <c r="H500" i="108" a="1"/>
  <c r="H500" i="108"/>
  <c r="C523" i="108"/>
  <c r="M504" i="108" a="1"/>
  <c r="M504" i="108"/>
  <c r="K504" i="108" a="1"/>
  <c r="K504" i="108" s="1"/>
  <c r="I504" i="108" a="1"/>
  <c r="I504" i="108" s="1"/>
  <c r="G504" i="108" a="1"/>
  <c r="G504" i="108" s="1"/>
  <c r="H504" i="108" a="1"/>
  <c r="H504" i="108" s="1"/>
  <c r="M528" i="108" a="1"/>
  <c r="M528" i="108"/>
  <c r="K528" i="108" a="1"/>
  <c r="K528" i="108"/>
  <c r="I528" i="108" a="1"/>
  <c r="I528" i="108"/>
  <c r="G528" i="108" a="1"/>
  <c r="G528" i="108"/>
  <c r="G527" i="108" a="1"/>
  <c r="G527" i="108" s="1"/>
  <c r="F528" i="108" a="1"/>
  <c r="F528" i="108"/>
  <c r="J528" i="108" a="1"/>
  <c r="J528" i="108" s="1"/>
  <c r="N528" i="108" s="1"/>
  <c r="I529" i="108" a="1"/>
  <c r="I529" i="108"/>
  <c r="L527" i="108" a="1"/>
  <c r="L527" i="108"/>
  <c r="J527" i="108" a="1"/>
  <c r="J527" i="108" s="1"/>
  <c r="H527" i="108" a="1"/>
  <c r="H527" i="108" s="1"/>
  <c r="F527" i="108" a="1"/>
  <c r="F527" i="108" s="1"/>
  <c r="L529" i="108" a="1"/>
  <c r="L529" i="108"/>
  <c r="J529" i="108" a="1"/>
  <c r="J529" i="108" s="1"/>
  <c r="N529" i="108" s="1"/>
  <c r="H529" i="108" a="1"/>
  <c r="H529" i="108"/>
  <c r="F529" i="108" a="1"/>
  <c r="F529" i="108"/>
  <c r="M530" i="108" a="1"/>
  <c r="M530" i="108"/>
  <c r="K530" i="108" a="1"/>
  <c r="K530" i="108"/>
  <c r="I530" i="108" a="1"/>
  <c r="I530" i="108"/>
  <c r="G530" i="108" a="1"/>
  <c r="G530" i="108"/>
  <c r="H16" i="2" a="1"/>
  <c r="H16" i="2"/>
  <c r="H18" i="2" a="1"/>
  <c r="H18" i="2"/>
  <c r="H19" i="2" a="1"/>
  <c r="H19" i="2"/>
  <c r="H20" i="2" a="1"/>
  <c r="H20" i="2"/>
  <c r="H21" i="2" a="1"/>
  <c r="H21" i="2"/>
  <c r="H22" i="2" a="1"/>
  <c r="H22" i="2"/>
  <c r="H23" i="2" a="1"/>
  <c r="H23" i="2"/>
  <c r="H24" i="2" a="1"/>
  <c r="H24" i="2"/>
  <c r="H25" i="2" a="1"/>
  <c r="H25" i="2"/>
  <c r="H26" i="2" a="1"/>
  <c r="H26" i="2"/>
  <c r="H27" i="2" a="1"/>
  <c r="H27" i="2"/>
  <c r="H28" i="2" a="1"/>
  <c r="H28" i="2"/>
  <c r="H29" i="2" a="1"/>
  <c r="H29" i="2"/>
  <c r="H30" i="2" a="1"/>
  <c r="H30" i="2"/>
  <c r="H31" i="2" a="1"/>
  <c r="H31" i="2"/>
  <c r="H32" i="2" a="1"/>
  <c r="H32" i="2"/>
  <c r="H33" i="2" a="1"/>
  <c r="H33" i="2"/>
  <c r="H34" i="2" a="1"/>
  <c r="H34" i="2"/>
  <c r="H35" i="2" a="1"/>
  <c r="H35" i="2"/>
  <c r="H36" i="2" a="1"/>
  <c r="H36" i="2"/>
  <c r="H37" i="2" a="1"/>
  <c r="H37" i="2"/>
  <c r="H38" i="2" a="1"/>
  <c r="H38" i="2"/>
  <c r="H39" i="2" a="1"/>
  <c r="H39" i="2"/>
  <c r="H40" i="2" a="1"/>
  <c r="H40" i="2"/>
  <c r="H41" i="2" a="1"/>
  <c r="H41" i="2"/>
  <c r="H42" i="2" a="1"/>
  <c r="H42" i="2"/>
  <c r="H43" i="2" a="1"/>
  <c r="H43" i="2"/>
  <c r="H44" i="2" a="1"/>
  <c r="H44" i="2"/>
  <c r="H45" i="2" a="1"/>
  <c r="H45" i="2"/>
  <c r="H46" i="2" a="1"/>
  <c r="H46" i="2"/>
  <c r="H47" i="2" a="1"/>
  <c r="H47" i="2"/>
  <c r="H48" i="2" a="1"/>
  <c r="H48" i="2"/>
  <c r="H49" i="2" a="1"/>
  <c r="H49" i="2"/>
  <c r="H50" i="2" a="1"/>
  <c r="H50" i="2"/>
  <c r="H51" i="2" a="1"/>
  <c r="H51" i="2"/>
  <c r="H52" i="2" a="1"/>
  <c r="H52" i="2"/>
  <c r="H53" i="2" a="1"/>
  <c r="H53" i="2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M528" i="129" a="1"/>
  <c r="M528" i="129" s="1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F525" i="129" a="1"/>
  <c r="F525" i="129"/>
  <c r="K525" i="129" a="1"/>
  <c r="K525" i="129" s="1"/>
  <c r="H525" i="129" a="1"/>
  <c r="H525" i="129" s="1"/>
  <c r="G525" i="129" a="1"/>
  <c r="G525" i="129" s="1"/>
  <c r="N499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1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D2" i="135"/>
  <c r="D1" i="135"/>
  <c r="N525" i="133"/>
  <c r="N520" i="135"/>
  <c r="P512" i="131"/>
  <c r="D17" i="130"/>
  <c r="N3" i="130"/>
  <c r="N501" i="137"/>
  <c r="L531" i="133"/>
  <c r="M531" i="133"/>
  <c r="N518" i="131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J524" i="129" a="1"/>
  <c r="J524" i="129" s="1"/>
  <c r="M524" i="129" a="1"/>
  <c r="M524" i="129" s="1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H531" i="133"/>
  <c r="I531" i="133"/>
  <c r="N526" i="131"/>
  <c r="N529" i="129"/>
  <c r="N528" i="128"/>
  <c r="E25" i="127"/>
  <c r="G25" i="127"/>
  <c r="I25" i="127"/>
  <c r="G22" i="127"/>
  <c r="I22" i="127"/>
  <c r="E23" i="127"/>
  <c r="G23" i="127"/>
  <c r="I23" i="127"/>
  <c r="E24" i="127"/>
  <c r="G24" i="127"/>
  <c r="I24" i="127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D2" i="124"/>
  <c r="D1" i="124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I529" i="120" a="1"/>
  <c r="I529" i="120"/>
  <c r="G529" i="120" a="1"/>
  <c r="G529" i="120"/>
  <c r="L529" i="120" a="1"/>
  <c r="L529" i="120"/>
  <c r="J529" i="120" a="1"/>
  <c r="J529" i="120"/>
  <c r="H529" i="120" a="1"/>
  <c r="H529" i="120"/>
  <c r="F529" i="120" a="1"/>
  <c r="F529" i="120"/>
  <c r="N529" i="120"/>
  <c r="K523" i="120" a="1"/>
  <c r="K523" i="120"/>
  <c r="I523" i="120" a="1"/>
  <c r="I523" i="120" s="1"/>
  <c r="F523" i="120" a="1"/>
  <c r="F523" i="120"/>
  <c r="J522" i="118" a="1"/>
  <c r="J522" i="118"/>
  <c r="G522" i="118" a="1"/>
  <c r="G522" i="118"/>
  <c r="L522" i="118" a="1"/>
  <c r="L522" i="118"/>
  <c r="I522" i="118" a="1"/>
  <c r="I522" i="118"/>
  <c r="K522" i="118" a="1"/>
  <c r="K522" i="118" s="1"/>
  <c r="N522" i="118" s="1"/>
  <c r="F522" i="118" a="1"/>
  <c r="F522" i="118"/>
  <c r="M522" i="118" a="1"/>
  <c r="M522" i="118"/>
  <c r="H522" i="118" a="1"/>
  <c r="H522" i="118"/>
  <c r="F531" i="128"/>
  <c r="N518" i="128"/>
  <c r="N529" i="128"/>
  <c r="L531" i="128"/>
  <c r="K531" i="128"/>
  <c r="N526" i="128"/>
  <c r="N529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H522" i="126" a="1"/>
  <c r="H522" i="126"/>
  <c r="L522" i="126" a="1"/>
  <c r="L522" i="126"/>
  <c r="N522" i="126"/>
  <c r="N511" i="124"/>
  <c r="N503" i="124"/>
  <c r="N529" i="122"/>
  <c r="N530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J530" i="120" a="1"/>
  <c r="J530" i="120"/>
  <c r="H530" i="120" a="1"/>
  <c r="H530" i="120"/>
  <c r="F530" i="120" a="1"/>
  <c r="F530" i="120"/>
  <c r="M530" i="120" a="1"/>
  <c r="M530" i="120"/>
  <c r="K530" i="120" a="1"/>
  <c r="K530" i="120"/>
  <c r="I530" i="120" a="1"/>
  <c r="I530" i="120"/>
  <c r="G530" i="120" a="1"/>
  <c r="G530" i="120"/>
  <c r="L526" i="120" a="1"/>
  <c r="L526" i="120" s="1"/>
  <c r="J526" i="120" a="1"/>
  <c r="J526" i="120" s="1"/>
  <c r="H526" i="120" a="1"/>
  <c r="H526" i="120" s="1"/>
  <c r="F526" i="120" a="1"/>
  <c r="F526" i="120"/>
  <c r="M526" i="120" a="1"/>
  <c r="M526" i="120" s="1"/>
  <c r="K526" i="120" a="1"/>
  <c r="K526" i="120" s="1"/>
  <c r="I526" i="120" a="1"/>
  <c r="I526" i="120" s="1"/>
  <c r="G526" i="120" a="1"/>
  <c r="G526" i="120" s="1"/>
  <c r="K529" i="118" a="1"/>
  <c r="K529" i="118" s="1"/>
  <c r="N529" i="118" s="1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L520" i="118" a="1"/>
  <c r="L520" i="118"/>
  <c r="I520" i="118" a="1"/>
  <c r="I520" i="118"/>
  <c r="K520" i="118" a="1"/>
  <c r="K520" i="118" s="1"/>
  <c r="N520" i="118" s="1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J520" i="120" a="1"/>
  <c r="J520" i="120"/>
  <c r="H520" i="120" a="1"/>
  <c r="H520" i="120"/>
  <c r="F520" i="120" a="1"/>
  <c r="F520" i="120"/>
  <c r="M520" i="120" a="1"/>
  <c r="M520" i="120"/>
  <c r="I520" i="120" a="1"/>
  <c r="I520" i="120"/>
  <c r="K520" i="120" a="1"/>
  <c r="K520" i="120"/>
  <c r="G520" i="120" a="1"/>
  <c r="G520" i="120"/>
  <c r="L518" i="120" a="1"/>
  <c r="L518" i="120"/>
  <c r="J518" i="120" a="1"/>
  <c r="J518" i="120"/>
  <c r="H518" i="120" a="1"/>
  <c r="H518" i="120"/>
  <c r="F518" i="120" a="1"/>
  <c r="F518" i="120"/>
  <c r="K518" i="120" a="1"/>
  <c r="K518" i="120"/>
  <c r="G518" i="120" a="1"/>
  <c r="G518" i="120"/>
  <c r="G519" i="120" a="1"/>
  <c r="G519" i="120"/>
  <c r="G522" i="120" a="1"/>
  <c r="G522" i="120"/>
  <c r="G528" i="120" a="1"/>
  <c r="G528" i="120"/>
  <c r="M518" i="120" a="1"/>
  <c r="M518" i="120"/>
  <c r="I518" i="120" a="1"/>
  <c r="I518" i="120"/>
  <c r="K518" i="118" a="1"/>
  <c r="K518" i="118" s="1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I524" i="124" a="1"/>
  <c r="I524" i="124"/>
  <c r="G524" i="124" a="1"/>
  <c r="G524" i="124"/>
  <c r="N503" i="126"/>
  <c r="N499" i="126"/>
  <c r="M518" i="126" a="1"/>
  <c r="M518" i="126"/>
  <c r="K518" i="126" a="1"/>
  <c r="K518" i="126"/>
  <c r="I518" i="126" a="1"/>
  <c r="I518" i="126"/>
  <c r="G518" i="126" a="1"/>
  <c r="G518" i="126"/>
  <c r="G519" i="126" a="1"/>
  <c r="G519" i="126"/>
  <c r="G521" i="126" a="1"/>
  <c r="G521" i="126"/>
  <c r="J518" i="126" a="1"/>
  <c r="J518" i="126"/>
  <c r="F518" i="126" a="1"/>
  <c r="F518" i="126"/>
  <c r="H518" i="126" a="1"/>
  <c r="H518" i="126"/>
  <c r="L518" i="126" a="1"/>
  <c r="L518" i="126"/>
  <c r="M518" i="124" a="1"/>
  <c r="M518" i="124"/>
  <c r="K518" i="124" a="1"/>
  <c r="K518" i="124"/>
  <c r="I518" i="124" a="1"/>
  <c r="I518" i="124"/>
  <c r="G518" i="124" a="1"/>
  <c r="G518" i="124"/>
  <c r="L518" i="124" a="1"/>
  <c r="L518" i="124"/>
  <c r="J518" i="124" a="1"/>
  <c r="J518" i="124"/>
  <c r="H518" i="124" a="1"/>
  <c r="H518" i="124"/>
  <c r="F518" i="124" a="1"/>
  <c r="F518" i="124"/>
  <c r="N521" i="122"/>
  <c r="N509" i="120"/>
  <c r="N503" i="120"/>
  <c r="K521" i="118" a="1"/>
  <c r="K521" i="118" s="1"/>
  <c r="N521" i="118" s="1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L528" i="118" a="1"/>
  <c r="L528" i="118"/>
  <c r="I528" i="118" a="1"/>
  <c r="I528" i="118"/>
  <c r="K528" i="118" a="1"/>
  <c r="K528" i="118" s="1"/>
  <c r="N528" i="118" s="1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N499" i="120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 s="1"/>
  <c r="N519" i="118" s="1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 s="1"/>
  <c r="N530" i="118" s="1"/>
  <c r="F530" i="118" a="1"/>
  <c r="F530" i="118"/>
  <c r="M530" i="118" a="1"/>
  <c r="M530" i="118"/>
  <c r="H530" i="118" a="1"/>
  <c r="H530" i="118"/>
  <c r="N524" i="128"/>
  <c r="N522" i="128"/>
  <c r="N520" i="128"/>
  <c r="N530" i="128"/>
  <c r="N512" i="128"/>
  <c r="F13" i="127"/>
  <c r="H13" i="127"/>
  <c r="E26" i="127"/>
  <c r="G26" i="127"/>
  <c r="I26" i="127"/>
  <c r="P512" i="128"/>
  <c r="D17" i="127"/>
  <c r="N3" i="127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M521" i="126" a="1"/>
  <c r="M521" i="126"/>
  <c r="I521" i="126" a="1"/>
  <c r="I521" i="126"/>
  <c r="D2" i="126"/>
  <c r="D1" i="126"/>
  <c r="F525" i="124" a="1"/>
  <c r="F525" i="124"/>
  <c r="M525" i="124" a="1"/>
  <c r="M525" i="124" s="1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N519" i="124"/>
  <c r="N499" i="124"/>
  <c r="N528" i="122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02" i="122"/>
  <c r="N501" i="122"/>
  <c r="N500" i="122"/>
  <c r="N499" i="122"/>
  <c r="M519" i="120" a="1"/>
  <c r="M519" i="120"/>
  <c r="K519" i="120" a="1"/>
  <c r="K519" i="120"/>
  <c r="I519" i="120" a="1"/>
  <c r="I519" i="120"/>
  <c r="J519" i="120" a="1"/>
  <c r="J519" i="120"/>
  <c r="F519" i="120" a="1"/>
  <c r="F519" i="120"/>
  <c r="L519" i="120" a="1"/>
  <c r="L519" i="120"/>
  <c r="H519" i="120" a="1"/>
  <c r="H519" i="120"/>
  <c r="L528" i="120" a="1"/>
  <c r="L528" i="120"/>
  <c r="J528" i="120" a="1"/>
  <c r="J528" i="120"/>
  <c r="H528" i="120" a="1"/>
  <c r="H528" i="120"/>
  <c r="F528" i="120" a="1"/>
  <c r="F528" i="120"/>
  <c r="M528" i="120" a="1"/>
  <c r="M528" i="120"/>
  <c r="K528" i="120" a="1"/>
  <c r="K528" i="120"/>
  <c r="I528" i="120" a="1"/>
  <c r="I528" i="120"/>
  <c r="L522" i="120" a="1"/>
  <c r="L522" i="120"/>
  <c r="J522" i="120" a="1"/>
  <c r="J522" i="120"/>
  <c r="H522" i="120" a="1"/>
  <c r="H522" i="120"/>
  <c r="F522" i="120" a="1"/>
  <c r="F522" i="120"/>
  <c r="M522" i="120" a="1"/>
  <c r="M522" i="120"/>
  <c r="K522" i="120" a="1"/>
  <c r="K522" i="120"/>
  <c r="I522" i="120" a="1"/>
  <c r="I522" i="120"/>
  <c r="N510" i="120"/>
  <c r="M524" i="118" a="1"/>
  <c r="M524" i="118"/>
  <c r="H524" i="118" a="1"/>
  <c r="H524" i="118"/>
  <c r="J524" i="118" a="1"/>
  <c r="J524" i="118"/>
  <c r="G524" i="118" a="1"/>
  <c r="G524" i="118" s="1"/>
  <c r="L524" i="118" a="1"/>
  <c r="L524" i="118"/>
  <c r="I524" i="118" a="1"/>
  <c r="I524" i="118"/>
  <c r="K524" i="118" a="1"/>
  <c r="K524" i="118" s="1"/>
  <c r="F524" i="118" a="1"/>
  <c r="F524" i="118" s="1"/>
  <c r="L525" i="118" a="1"/>
  <c r="L525" i="118" s="1"/>
  <c r="G525" i="118" a="1"/>
  <c r="G525" i="118"/>
  <c r="I525" i="118" a="1"/>
  <c r="I525" i="118" s="1"/>
  <c r="F525" i="118" a="1"/>
  <c r="F525" i="118"/>
  <c r="K525" i="118" a="1"/>
  <c r="K525" i="118" s="1"/>
  <c r="H525" i="118" a="1"/>
  <c r="H525" i="118" s="1"/>
  <c r="M525" i="118" a="1"/>
  <c r="M525" i="118" s="1"/>
  <c r="J525" i="118" a="1"/>
  <c r="J525" i="118"/>
  <c r="K526" i="118" a="1"/>
  <c r="K526" i="118" s="1"/>
  <c r="F526" i="118" a="1"/>
  <c r="F526" i="118" s="1"/>
  <c r="M526" i="118" a="1"/>
  <c r="M526" i="118" s="1"/>
  <c r="H526" i="118" a="1"/>
  <c r="H526" i="118"/>
  <c r="J526" i="118" a="1"/>
  <c r="J526" i="118"/>
  <c r="G526" i="118" a="1"/>
  <c r="G526" i="118" s="1"/>
  <c r="L526" i="118" a="1"/>
  <c r="L526" i="118"/>
  <c r="I526" i="118" a="1"/>
  <c r="I526" i="118"/>
  <c r="L526" i="116" a="1"/>
  <c r="L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 s="1"/>
  <c r="K518" i="116" a="1"/>
  <c r="K518" i="116" s="1"/>
  <c r="I518" i="116" a="1"/>
  <c r="I518" i="116" s="1"/>
  <c r="G518" i="116" a="1"/>
  <c r="G518" i="116" s="1"/>
  <c r="M527" i="116" a="1"/>
  <c r="M527" i="116" s="1"/>
  <c r="K527" i="116" a="1"/>
  <c r="K527" i="116" s="1"/>
  <c r="I527" i="116" a="1"/>
  <c r="I527" i="116" s="1"/>
  <c r="G527" i="116" a="1"/>
  <c r="G527" i="116" s="1"/>
  <c r="L527" i="116" a="1"/>
  <c r="L527" i="116" s="1"/>
  <c r="J527" i="116" a="1"/>
  <c r="J527" i="116" s="1"/>
  <c r="H527" i="116" a="1"/>
  <c r="H527" i="116" s="1"/>
  <c r="F527" i="116" a="1"/>
  <c r="F527" i="116" s="1"/>
  <c r="M523" i="116" a="1"/>
  <c r="M523" i="116" s="1"/>
  <c r="K523" i="116" a="1"/>
  <c r="K523" i="116" s="1"/>
  <c r="I523" i="116" a="1"/>
  <c r="I523" i="116" s="1"/>
  <c r="G523" i="116" a="1"/>
  <c r="G523" i="116" s="1"/>
  <c r="L523" i="116" a="1"/>
  <c r="L523" i="116" s="1"/>
  <c r="J523" i="116" a="1"/>
  <c r="J523" i="116" s="1"/>
  <c r="H523" i="116" a="1"/>
  <c r="H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 s="1"/>
  <c r="M529" i="116" a="1"/>
  <c r="M529" i="116" s="1"/>
  <c r="K529" i="116" a="1"/>
  <c r="K529" i="116" s="1"/>
  <c r="I529" i="116" a="1"/>
  <c r="I529" i="116"/>
  <c r="G529" i="116" a="1"/>
  <c r="G529" i="116" s="1"/>
  <c r="L529" i="116" a="1"/>
  <c r="L529" i="116" s="1"/>
  <c r="J529" i="116" a="1"/>
  <c r="J529" i="116" s="1"/>
  <c r="H529" i="116" a="1"/>
  <c r="H529" i="116" s="1"/>
  <c r="F529" i="116" a="1"/>
  <c r="F529" i="116" s="1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 s="1"/>
  <c r="J520" i="116" a="1"/>
  <c r="J520" i="116" s="1"/>
  <c r="H520" i="116" a="1"/>
  <c r="H520" i="116" s="1"/>
  <c r="F520" i="116" a="1"/>
  <c r="F520" i="116" s="1"/>
  <c r="M520" i="116" a="1"/>
  <c r="M520" i="116" s="1"/>
  <c r="K520" i="116" a="1"/>
  <c r="K520" i="116" s="1"/>
  <c r="I520" i="116" a="1"/>
  <c r="I520" i="116" s="1"/>
  <c r="G520" i="116" a="1"/>
  <c r="G520" i="116"/>
  <c r="L524" i="116" a="1"/>
  <c r="L524" i="116" s="1"/>
  <c r="J524" i="116" a="1"/>
  <c r="J524" i="116" s="1"/>
  <c r="H524" i="116" a="1"/>
  <c r="H524" i="116" s="1"/>
  <c r="F524" i="116" a="1"/>
  <c r="F524" i="116" s="1"/>
  <c r="M524" i="116" a="1"/>
  <c r="M524" i="116" s="1"/>
  <c r="K524" i="116" a="1"/>
  <c r="K524" i="116" s="1"/>
  <c r="I524" i="116" a="1"/>
  <c r="I524" i="116" s="1"/>
  <c r="G524" i="116" a="1"/>
  <c r="G524" i="116" s="1"/>
  <c r="M521" i="116" a="1"/>
  <c r="M521" i="116" s="1"/>
  <c r="K521" i="116" a="1"/>
  <c r="K521" i="116" s="1"/>
  <c r="I521" i="116" a="1"/>
  <c r="I521" i="116" s="1"/>
  <c r="G521" i="116" a="1"/>
  <c r="G521" i="116" s="1"/>
  <c r="L521" i="116" a="1"/>
  <c r="L521" i="116" s="1"/>
  <c r="J521" i="116" a="1"/>
  <c r="J521" i="116" s="1"/>
  <c r="H521" i="116" a="1"/>
  <c r="H521" i="116" s="1"/>
  <c r="F521" i="116" a="1"/>
  <c r="F521" i="116" s="1"/>
  <c r="M526" i="114" a="1"/>
  <c r="M526" i="114"/>
  <c r="K526" i="114" a="1"/>
  <c r="K526" i="114" s="1"/>
  <c r="I526" i="114" a="1"/>
  <c r="I526" i="114"/>
  <c r="G526" i="114" a="1"/>
  <c r="G526" i="114"/>
  <c r="J526" i="114" a="1"/>
  <c r="J526" i="114" s="1"/>
  <c r="F526" i="114" a="1"/>
  <c r="F526" i="114" s="1"/>
  <c r="H526" i="114" a="1"/>
  <c r="H526" i="114" s="1"/>
  <c r="L526" i="114" a="1"/>
  <c r="L526" i="114"/>
  <c r="M522" i="114" a="1"/>
  <c r="M522" i="114"/>
  <c r="K522" i="114" a="1"/>
  <c r="K522" i="114" s="1"/>
  <c r="I522" i="114" a="1"/>
  <c r="I522" i="114"/>
  <c r="G522" i="114" a="1"/>
  <c r="G522" i="114"/>
  <c r="J522" i="114" a="1"/>
  <c r="J522" i="114" s="1"/>
  <c r="F522" i="114" a="1"/>
  <c r="F522" i="114"/>
  <c r="H522" i="114" a="1"/>
  <c r="H522" i="114"/>
  <c r="L522" i="114" a="1"/>
  <c r="L522" i="114"/>
  <c r="D2" i="114"/>
  <c r="D1" i="114"/>
  <c r="M520" i="114" a="1"/>
  <c r="M520" i="114"/>
  <c r="K520" i="114" a="1"/>
  <c r="K520" i="114" s="1"/>
  <c r="I520" i="114" a="1"/>
  <c r="I520" i="114"/>
  <c r="G520" i="114" a="1"/>
  <c r="G520" i="114"/>
  <c r="L520" i="114" a="1"/>
  <c r="L520" i="114" s="1"/>
  <c r="H520" i="114" a="1"/>
  <c r="H520" i="114"/>
  <c r="J520" i="114" a="1"/>
  <c r="J520" i="114" s="1"/>
  <c r="F520" i="114" a="1"/>
  <c r="F520" i="114"/>
  <c r="L529" i="114" a="1"/>
  <c r="L529" i="114" s="1"/>
  <c r="J529" i="114" a="1"/>
  <c r="J529" i="114"/>
  <c r="H529" i="114" a="1"/>
  <c r="H529" i="114"/>
  <c r="F529" i="114" a="1"/>
  <c r="F529" i="114"/>
  <c r="K529" i="114" a="1"/>
  <c r="K529" i="114" s="1"/>
  <c r="G529" i="114" a="1"/>
  <c r="G529" i="114"/>
  <c r="I529" i="114" a="1"/>
  <c r="I529" i="114"/>
  <c r="M529" i="114" a="1"/>
  <c r="M529" i="114"/>
  <c r="L521" i="114" a="1"/>
  <c r="L521" i="114" s="1"/>
  <c r="J521" i="114" a="1"/>
  <c r="J521" i="114"/>
  <c r="H521" i="114" a="1"/>
  <c r="H521" i="114"/>
  <c r="F521" i="114" a="1"/>
  <c r="F521" i="114"/>
  <c r="K521" i="114" a="1"/>
  <c r="K521" i="114" s="1"/>
  <c r="G521" i="114" a="1"/>
  <c r="G521" i="114"/>
  <c r="I521" i="114" a="1"/>
  <c r="I521" i="114"/>
  <c r="M521" i="114" a="1"/>
  <c r="M521" i="114"/>
  <c r="M530" i="114" a="1"/>
  <c r="M530" i="114"/>
  <c r="K530" i="114" a="1"/>
  <c r="K530" i="114" s="1"/>
  <c r="I530" i="114" a="1"/>
  <c r="I530" i="114"/>
  <c r="G530" i="114" a="1"/>
  <c r="G530" i="114"/>
  <c r="J530" i="114" a="1"/>
  <c r="J530" i="114" s="1"/>
  <c r="F530" i="114" a="1"/>
  <c r="F530" i="114"/>
  <c r="H530" i="114" a="1"/>
  <c r="H530" i="114"/>
  <c r="L530" i="114" a="1"/>
  <c r="L530" i="114" s="1"/>
  <c r="M528" i="114" a="1"/>
  <c r="M528" i="114"/>
  <c r="K528" i="114" a="1"/>
  <c r="K528" i="114" s="1"/>
  <c r="I528" i="114" a="1"/>
  <c r="I528" i="114"/>
  <c r="G528" i="114" a="1"/>
  <c r="G528" i="114"/>
  <c r="L528" i="114" a="1"/>
  <c r="L528" i="114" s="1"/>
  <c r="H528" i="114" a="1"/>
  <c r="H528" i="114"/>
  <c r="J528" i="114" a="1"/>
  <c r="J528" i="114" s="1"/>
  <c r="F528" i="114" a="1"/>
  <c r="F528" i="114"/>
  <c r="M518" i="114" a="1"/>
  <c r="M518" i="114"/>
  <c r="K518" i="114" a="1"/>
  <c r="K518" i="114" s="1"/>
  <c r="J518" i="114" a="1"/>
  <c r="J518" i="114"/>
  <c r="G518" i="114" a="1"/>
  <c r="G518" i="114"/>
  <c r="I518" i="114" a="1"/>
  <c r="I518" i="114"/>
  <c r="L518" i="114" a="1"/>
  <c r="L518" i="114" s="1"/>
  <c r="F518" i="114" a="1"/>
  <c r="F518" i="114"/>
  <c r="H518" i="114" a="1"/>
  <c r="H518" i="114"/>
  <c r="L519" i="114" a="1"/>
  <c r="L519" i="114"/>
  <c r="J519" i="114" a="1"/>
  <c r="J519" i="114" s="1"/>
  <c r="H519" i="114" a="1"/>
  <c r="H519" i="114"/>
  <c r="F519" i="114" a="1"/>
  <c r="F519" i="114"/>
  <c r="M519" i="114" a="1"/>
  <c r="M519" i="114"/>
  <c r="I519" i="114" a="1"/>
  <c r="I519" i="114"/>
  <c r="K519" i="114" a="1"/>
  <c r="K519" i="114" s="1"/>
  <c r="G519" i="114" a="1"/>
  <c r="G519" i="114"/>
  <c r="M524" i="114" a="1"/>
  <c r="M524" i="114" s="1"/>
  <c r="K524" i="114" a="1"/>
  <c r="K524" i="114" s="1"/>
  <c r="I524" i="114" a="1"/>
  <c r="I524" i="114" s="1"/>
  <c r="G524" i="114" a="1"/>
  <c r="G524" i="114"/>
  <c r="L524" i="114" a="1"/>
  <c r="L524" i="114"/>
  <c r="H524" i="114" a="1"/>
  <c r="H524" i="114"/>
  <c r="F524" i="114" a="1"/>
  <c r="F524" i="114" s="1"/>
  <c r="J524" i="114" a="1"/>
  <c r="J524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 s="1"/>
  <c r="J525" i="112" a="1"/>
  <c r="J525" i="112" s="1"/>
  <c r="H525" i="112" a="1"/>
  <c r="H525" i="112"/>
  <c r="K523" i="112" a="1"/>
  <c r="K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/>
  <c r="H519" i="112" a="1"/>
  <c r="H519" i="112" s="1"/>
  <c r="D1" i="112"/>
  <c r="D2" i="112"/>
  <c r="M527" i="112" a="1"/>
  <c r="M527" i="112" s="1"/>
  <c r="K527" i="112" a="1"/>
  <c r="K527" i="112" s="1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L522" i="112" a="1"/>
  <c r="L522" i="112" s="1"/>
  <c r="H522" i="112" a="1"/>
  <c r="H522" i="112" s="1"/>
  <c r="K522" i="112" a="1"/>
  <c r="K522" i="112" s="1"/>
  <c r="G522" i="112" a="1"/>
  <c r="G522" i="112"/>
  <c r="J522" i="112" a="1"/>
  <c r="J522" i="112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/>
  <c r="G518" i="112" a="1"/>
  <c r="G518" i="112"/>
  <c r="J518" i="112" a="1"/>
  <c r="J518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/>
  <c r="I529" i="112" a="1"/>
  <c r="I529" i="112"/>
  <c r="G529" i="112" a="1"/>
  <c r="G529" i="112"/>
  <c r="J529" i="112" a="1"/>
  <c r="J529" i="112"/>
  <c r="H529" i="112" a="1"/>
  <c r="H529" i="112" s="1"/>
  <c r="F529" i="112" a="1"/>
  <c r="F529" i="112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J521" i="112" a="1"/>
  <c r="J521" i="112" s="1"/>
  <c r="F521" i="112" a="1"/>
  <c r="F521" i="112" s="1"/>
  <c r="L530" i="112" a="1"/>
  <c r="L530" i="112" s="1"/>
  <c r="J530" i="112" a="1"/>
  <c r="J530" i="112" s="1"/>
  <c r="H530" i="112" a="1"/>
  <c r="H530" i="112" s="1"/>
  <c r="F530" i="112" a="1"/>
  <c r="F530" i="112"/>
  <c r="I530" i="112" a="1"/>
  <c r="I530" i="112" s="1"/>
  <c r="G530" i="112" a="1"/>
  <c r="G530" i="112" s="1"/>
  <c r="M530" i="112" a="1"/>
  <c r="M530" i="112" s="1"/>
  <c r="K530" i="112" a="1"/>
  <c r="K530" i="112"/>
  <c r="L528" i="112" a="1"/>
  <c r="L528" i="112" s="1"/>
  <c r="J528" i="112" a="1"/>
  <c r="J528" i="112" s="1"/>
  <c r="H528" i="112" a="1"/>
  <c r="H528" i="112"/>
  <c r="F528" i="112" a="1"/>
  <c r="F528" i="112" s="1"/>
  <c r="K528" i="112" a="1"/>
  <c r="K528" i="112" s="1"/>
  <c r="I528" i="112" a="1"/>
  <c r="I528" i="112"/>
  <c r="G528" i="112" a="1"/>
  <c r="G528" i="112"/>
  <c r="M528" i="112" a="1"/>
  <c r="M528" i="112" s="1"/>
  <c r="L524" i="112" a="1"/>
  <c r="L524" i="112" s="1"/>
  <c r="J524" i="112" a="1"/>
  <c r="J524" i="112" s="1"/>
  <c r="H524" i="112" a="1"/>
  <c r="H524" i="112"/>
  <c r="F524" i="112" a="1"/>
  <c r="F524" i="112" s="1"/>
  <c r="G524" i="112" a="1"/>
  <c r="G524" i="112" s="1"/>
  <c r="M524" i="112" a="1"/>
  <c r="M524" i="112" s="1"/>
  <c r="K524" i="112" a="1"/>
  <c r="K524" i="112" s="1"/>
  <c r="I524" i="112" a="1"/>
  <c r="I524" i="112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K527" i="110" a="1"/>
  <c r="K527" i="110" s="1"/>
  <c r="K528" i="110" a="1"/>
  <c r="K528" i="110"/>
  <c r="K529" i="110" a="1"/>
  <c r="K530" i="110" a="1"/>
  <c r="K529" i="110"/>
  <c r="K530" i="110"/>
  <c r="I526" i="110" a="1"/>
  <c r="I526" i="110"/>
  <c r="G526" i="110" a="1"/>
  <c r="G526" i="110"/>
  <c r="F526" i="110" a="1"/>
  <c r="F526" i="110" s="1"/>
  <c r="L526" i="110" a="1"/>
  <c r="L526" i="110" s="1"/>
  <c r="H526" i="110" a="1"/>
  <c r="H526" i="110"/>
  <c r="H527" i="110" a="1"/>
  <c r="H527" i="110"/>
  <c r="H528" i="110" a="1"/>
  <c r="H528" i="110"/>
  <c r="H529" i="110" a="1"/>
  <c r="H530" i="110" a="1"/>
  <c r="H529" i="110"/>
  <c r="H530" i="110"/>
  <c r="J526" i="110" a="1"/>
  <c r="J526" i="110" s="1"/>
  <c r="N521" i="110"/>
  <c r="N519" i="110"/>
  <c r="N518" i="110"/>
  <c r="N511" i="110"/>
  <c r="M528" i="110" a="1"/>
  <c r="M528" i="110"/>
  <c r="I528" i="110" a="1"/>
  <c r="I528" i="110"/>
  <c r="G528" i="110" a="1"/>
  <c r="G528" i="110"/>
  <c r="L528" i="110" a="1"/>
  <c r="L528" i="110"/>
  <c r="J528" i="110" a="1"/>
  <c r="J528" i="110"/>
  <c r="F528" i="110" a="1"/>
  <c r="F528" i="110"/>
  <c r="L527" i="110" a="1"/>
  <c r="L527" i="110"/>
  <c r="J527" i="110" a="1"/>
  <c r="J527" i="110"/>
  <c r="F527" i="110" a="1"/>
  <c r="F527" i="110" s="1"/>
  <c r="M527" i="110" a="1"/>
  <c r="M527" i="110"/>
  <c r="M529" i="110" a="1"/>
  <c r="M529" i="110"/>
  <c r="M530" i="110" a="1"/>
  <c r="M530" i="110"/>
  <c r="G527" i="110" a="1"/>
  <c r="G527" i="110"/>
  <c r="I527" i="110" a="1"/>
  <c r="I527" i="110" s="1"/>
  <c r="I529" i="110" a="1"/>
  <c r="I529" i="110"/>
  <c r="I530" i="110" a="1"/>
  <c r="I530" i="110"/>
  <c r="L529" i="110" a="1"/>
  <c r="L529" i="110"/>
  <c r="J529" i="110" a="1"/>
  <c r="J529" i="110"/>
  <c r="F529" i="110" a="1"/>
  <c r="F529" i="110"/>
  <c r="G529" i="110" a="1"/>
  <c r="G529" i="110"/>
  <c r="G530" i="110" a="1"/>
  <c r="G530" i="110"/>
  <c r="J530" i="110" a="1"/>
  <c r="J530" i="110"/>
  <c r="L530" i="110" a="1"/>
  <c r="L530" i="110"/>
  <c r="F530" i="110" a="1"/>
  <c r="F530" i="110"/>
  <c r="N509" i="110"/>
  <c r="H530" i="108" a="1"/>
  <c r="H530" i="108"/>
  <c r="F530" i="108" a="1"/>
  <c r="F530" i="108"/>
  <c r="L530" i="108" a="1"/>
  <c r="L530" i="108"/>
  <c r="J530" i="108" a="1"/>
  <c r="J530" i="108"/>
  <c r="N530" i="108" s="1"/>
  <c r="M529" i="108" a="1"/>
  <c r="M529" i="108"/>
  <c r="G529" i="108" a="1"/>
  <c r="G529" i="108"/>
  <c r="K529" i="108" a="1"/>
  <c r="K529" i="108"/>
  <c r="N510" i="108"/>
  <c r="M524" i="108" a="1"/>
  <c r="M524" i="108"/>
  <c r="K524" i="108" a="1"/>
  <c r="K524" i="108" s="1"/>
  <c r="I524" i="108" a="1"/>
  <c r="I524" i="108" s="1"/>
  <c r="G524" i="108" a="1"/>
  <c r="G524" i="108"/>
  <c r="J524" i="108" a="1"/>
  <c r="J524" i="108"/>
  <c r="F524" i="108" a="1"/>
  <c r="F524" i="108" s="1"/>
  <c r="H524" i="108" a="1"/>
  <c r="H524" i="108"/>
  <c r="L524" i="108" a="1"/>
  <c r="L524" i="108"/>
  <c r="M518" i="108" a="1"/>
  <c r="M518" i="108"/>
  <c r="K518" i="108" a="1"/>
  <c r="K518" i="108"/>
  <c r="I518" i="108" a="1"/>
  <c r="I518" i="108"/>
  <c r="F518" i="108" a="1"/>
  <c r="F518" i="108"/>
  <c r="L518" i="108" a="1"/>
  <c r="L518" i="108"/>
  <c r="H518" i="108" a="1"/>
  <c r="H518" i="108"/>
  <c r="J518" i="108" a="1"/>
  <c r="J518" i="108"/>
  <c r="N518" i="108" s="1"/>
  <c r="G518" i="108" a="1"/>
  <c r="G518" i="108"/>
  <c r="L523" i="108" a="1"/>
  <c r="L523" i="108"/>
  <c r="J523" i="108" a="1"/>
  <c r="J523" i="108"/>
  <c r="H523" i="108" a="1"/>
  <c r="H523" i="108"/>
  <c r="F523" i="108" a="1"/>
  <c r="F523" i="108"/>
  <c r="K523" i="108" a="1"/>
  <c r="K523" i="108"/>
  <c r="G523" i="108" a="1"/>
  <c r="G523" i="108" s="1"/>
  <c r="M523" i="108" a="1"/>
  <c r="M523" i="108"/>
  <c r="I523" i="108" a="1"/>
  <c r="I523" i="108"/>
  <c r="L519" i="108" a="1"/>
  <c r="L519" i="108"/>
  <c r="J519" i="108" a="1"/>
  <c r="J519" i="108" s="1"/>
  <c r="H519" i="108" a="1"/>
  <c r="H519" i="108"/>
  <c r="F519" i="108" a="1"/>
  <c r="F519" i="108"/>
  <c r="K519" i="108" a="1"/>
  <c r="K519" i="108"/>
  <c r="G519" i="108" a="1"/>
  <c r="G519" i="108"/>
  <c r="M519" i="108" a="1"/>
  <c r="M519" i="108"/>
  <c r="I519" i="108" a="1"/>
  <c r="I519" i="108"/>
  <c r="M520" i="108" a="1"/>
  <c r="M520" i="108"/>
  <c r="K520" i="108" a="1"/>
  <c r="K520" i="108"/>
  <c r="I520" i="108" a="1"/>
  <c r="I520" i="108"/>
  <c r="G520" i="108" a="1"/>
  <c r="G520" i="108"/>
  <c r="J520" i="108" a="1"/>
  <c r="J520" i="108"/>
  <c r="F520" i="108" a="1"/>
  <c r="F520" i="108"/>
  <c r="H520" i="108" a="1"/>
  <c r="H520" i="108"/>
  <c r="L520" i="108" a="1"/>
  <c r="L520" i="108"/>
  <c r="L525" i="108" a="1"/>
  <c r="L525" i="108"/>
  <c r="J525" i="108" a="1"/>
  <c r="J525" i="108" s="1"/>
  <c r="H525" i="108" a="1"/>
  <c r="H525" i="108"/>
  <c r="F525" i="108" a="1"/>
  <c r="F525" i="108"/>
  <c r="M525" i="108" a="1"/>
  <c r="M525" i="108"/>
  <c r="I525" i="108" a="1"/>
  <c r="I525" i="108" s="1"/>
  <c r="K525" i="108" a="1"/>
  <c r="K525" i="108"/>
  <c r="G525" i="108" a="1"/>
  <c r="G525" i="108"/>
  <c r="L521" i="108" a="1"/>
  <c r="L521" i="108"/>
  <c r="J521" i="108" a="1"/>
  <c r="J521" i="108"/>
  <c r="H521" i="108" a="1"/>
  <c r="H521" i="108"/>
  <c r="F521" i="108" a="1"/>
  <c r="F521" i="108"/>
  <c r="M521" i="108" a="1"/>
  <c r="M521" i="108"/>
  <c r="I521" i="108" a="1"/>
  <c r="I521" i="108"/>
  <c r="K521" i="108" a="1"/>
  <c r="K521" i="108"/>
  <c r="G521" i="108" a="1"/>
  <c r="G521" i="108"/>
  <c r="M522" i="108" a="1"/>
  <c r="M522" i="108"/>
  <c r="K522" i="108" a="1"/>
  <c r="K522" i="108"/>
  <c r="I522" i="108" a="1"/>
  <c r="I522" i="108"/>
  <c r="G522" i="108" a="1"/>
  <c r="G522" i="108"/>
  <c r="L522" i="108" a="1"/>
  <c r="L522" i="108"/>
  <c r="H522" i="108" a="1"/>
  <c r="H522" i="108"/>
  <c r="F522" i="108" a="1"/>
  <c r="F522" i="108"/>
  <c r="J522" i="108" a="1"/>
  <c r="J522" i="108" s="1"/>
  <c r="N522" i="108" s="1"/>
  <c r="J16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B5" i="106"/>
  <c r="B6" i="106"/>
  <c r="B7" i="106"/>
  <c r="B8" i="106"/>
  <c r="B9" i="106"/>
  <c r="B10" i="106"/>
  <c r="B11" i="106"/>
  <c r="B4" i="106"/>
  <c r="E8" i="3"/>
  <c r="C496" i="4"/>
  <c r="G496" i="4" a="1"/>
  <c r="G496" i="4" s="1"/>
  <c r="C497" i="4"/>
  <c r="G497" i="4" a="1"/>
  <c r="G497" i="4"/>
  <c r="C498" i="4"/>
  <c r="G498" i="4" a="1"/>
  <c r="G498" i="4" s="1"/>
  <c r="C499" i="4"/>
  <c r="G499" i="4" a="1"/>
  <c r="G499" i="4" s="1"/>
  <c r="C500" i="4"/>
  <c r="K500" i="4" s="1" a="1"/>
  <c r="K500" i="4" s="1"/>
  <c r="C501" i="4"/>
  <c r="J501" i="4" s="1" a="1"/>
  <c r="J501" i="4" s="1"/>
  <c r="C502" i="4"/>
  <c r="F502" i="4" s="1" a="1"/>
  <c r="F502" i="4" s="1"/>
  <c r="C503" i="4"/>
  <c r="H503" i="4" s="1" a="1"/>
  <c r="H503" i="4" s="1"/>
  <c r="C504" i="4"/>
  <c r="L504" i="4" s="1" a="1"/>
  <c r="L504" i="4" s="1"/>
  <c r="C505" i="4"/>
  <c r="J505" i="4" s="1" a="1"/>
  <c r="J505" i="4" s="1"/>
  <c r="C506" i="4"/>
  <c r="I506" i="4" a="1"/>
  <c r="I506" i="4"/>
  <c r="C507" i="4"/>
  <c r="G507" i="4" a="1"/>
  <c r="G507" i="4" s="1"/>
  <c r="C495" i="4"/>
  <c r="K495" i="4" a="1"/>
  <c r="K495" i="4"/>
  <c r="H497" i="4" a="1"/>
  <c r="H497" i="4"/>
  <c r="L497" i="4" a="1"/>
  <c r="L497" i="4"/>
  <c r="J498" i="4" a="1"/>
  <c r="J498" i="4"/>
  <c r="I499" i="4" a="1"/>
  <c r="I499" i="4"/>
  <c r="G501" i="4" a="1"/>
  <c r="G501" i="4" s="1"/>
  <c r="I501" i="4" a="1"/>
  <c r="I501" i="4" s="1"/>
  <c r="L501" i="4" a="1"/>
  <c r="L501" i="4" s="1"/>
  <c r="H505" i="4" a="1"/>
  <c r="H505" i="4" s="1"/>
  <c r="K505" i="4" a="1"/>
  <c r="K505" i="4" s="1"/>
  <c r="M505" i="4" a="1"/>
  <c r="M505" i="4" s="1"/>
  <c r="G506" i="4" a="1"/>
  <c r="G506" i="4" s="1"/>
  <c r="H506" i="4" a="1"/>
  <c r="H506" i="4"/>
  <c r="J506" i="4" a="1"/>
  <c r="J506" i="4"/>
  <c r="K506" i="4" a="1"/>
  <c r="K506" i="4"/>
  <c r="L506" i="4" a="1"/>
  <c r="L506" i="4"/>
  <c r="H495" i="4" a="1"/>
  <c r="H495" i="4"/>
  <c r="C516" i="4"/>
  <c r="J516" i="4" a="1"/>
  <c r="J516" i="4"/>
  <c r="C517" i="4"/>
  <c r="K517" i="4" a="1"/>
  <c r="K517" i="4"/>
  <c r="C520" i="4"/>
  <c r="H520" i="4" s="1" a="1"/>
  <c r="H520" i="4" s="1"/>
  <c r="C524" i="4"/>
  <c r="H524" i="4" s="1" a="1"/>
  <c r="H524" i="4" s="1"/>
  <c r="J524" i="4" a="1"/>
  <c r="J524" i="4" s="1"/>
  <c r="C525" i="4"/>
  <c r="K525" i="4" a="1"/>
  <c r="K525" i="4"/>
  <c r="G510" i="4" a="1"/>
  <c r="G510" i="4" s="1"/>
  <c r="H510" i="4" a="1"/>
  <c r="H510" i="4"/>
  <c r="I510" i="4" a="1"/>
  <c r="I510" i="4"/>
  <c r="J510" i="4" a="1"/>
  <c r="J510" i="4"/>
  <c r="K510" i="4" a="1"/>
  <c r="K510" i="4"/>
  <c r="L510" i="4" a="1"/>
  <c r="L510" i="4"/>
  <c r="M510" i="4" a="1"/>
  <c r="M510" i="4"/>
  <c r="F510" i="4" a="1"/>
  <c r="F510" i="4" s="1"/>
  <c r="F506" i="4" a="1"/>
  <c r="F506" i="4" s="1"/>
  <c r="S491" i="4"/>
  <c r="E29" i="3"/>
  <c r="T491" i="4"/>
  <c r="E31" i="3"/>
  <c r="U491" i="4"/>
  <c r="E32" i="3"/>
  <c r="V491" i="4"/>
  <c r="E33" i="3"/>
  <c r="W491" i="4"/>
  <c r="E34" i="3"/>
  <c r="R491" i="4"/>
  <c r="E30" i="3"/>
  <c r="F505" i="4" a="1"/>
  <c r="F505" i="4" s="1"/>
  <c r="G491" i="4"/>
  <c r="H491" i="4"/>
  <c r="I491" i="4"/>
  <c r="J491" i="4"/>
  <c r="K491" i="4"/>
  <c r="L491" i="4"/>
  <c r="M491" i="4"/>
  <c r="F491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20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N518" i="129"/>
  <c r="N525" i="139"/>
  <c r="F531" i="149"/>
  <c r="N518" i="149"/>
  <c r="G531" i="149"/>
  <c r="N521" i="151"/>
  <c r="N524" i="143"/>
  <c r="P512" i="145"/>
  <c r="D17" i="144"/>
  <c r="N3" i="144"/>
  <c r="I38" i="132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N519" i="120"/>
  <c r="N520" i="122"/>
  <c r="N519" i="126"/>
  <c r="N530" i="120"/>
  <c r="I38" i="127"/>
  <c r="N521" i="126"/>
  <c r="N518" i="126"/>
  <c r="N518" i="120"/>
  <c r="N522" i="122"/>
  <c r="N531" i="128"/>
  <c r="N518" i="122"/>
  <c r="N522" i="120"/>
  <c r="N528" i="120"/>
  <c r="I17" i="127"/>
  <c r="G17" i="127"/>
  <c r="N518" i="124"/>
  <c r="N529" i="124"/>
  <c r="N520" i="120"/>
  <c r="N520" i="126"/>
  <c r="N520" i="124"/>
  <c r="N528" i="124"/>
  <c r="N521" i="124"/>
  <c r="N529" i="110"/>
  <c r="N530" i="110"/>
  <c r="N528" i="110"/>
  <c r="M498" i="4" a="1"/>
  <c r="M498" i="4"/>
  <c r="I498" i="4" a="1"/>
  <c r="I498" i="4"/>
  <c r="L498" i="4" a="1"/>
  <c r="L498" i="4"/>
  <c r="H498" i="4" a="1"/>
  <c r="H498" i="4"/>
  <c r="M506" i="4" a="1"/>
  <c r="M506" i="4"/>
  <c r="K498" i="4" a="1"/>
  <c r="K498" i="4"/>
  <c r="L495" i="4" a="1"/>
  <c r="L495" i="4"/>
  <c r="J496" i="4" a="1"/>
  <c r="J496" i="4"/>
  <c r="I495" i="4" a="1"/>
  <c r="I495" i="4"/>
  <c r="M495" i="4" a="1"/>
  <c r="M495" i="4"/>
  <c r="H500" i="4" a="1"/>
  <c r="H500" i="4" s="1"/>
  <c r="M496" i="4" a="1"/>
  <c r="M496" i="4"/>
  <c r="I496" i="4" a="1"/>
  <c r="I496" i="4"/>
  <c r="C514" i="4"/>
  <c r="M514" i="4" a="1"/>
  <c r="M514" i="4"/>
  <c r="C515" i="4"/>
  <c r="I515" i="4" a="1"/>
  <c r="I515" i="4"/>
  <c r="J495" i="4" a="1"/>
  <c r="J495" i="4"/>
  <c r="J504" i="4" a="1"/>
  <c r="J504" i="4" s="1"/>
  <c r="L496" i="4" a="1"/>
  <c r="L496" i="4"/>
  <c r="H496" i="4" a="1"/>
  <c r="H496" i="4"/>
  <c r="G495" i="4" a="1"/>
  <c r="G495" i="4"/>
  <c r="K496" i="4" a="1"/>
  <c r="K496" i="4"/>
  <c r="N521" i="108"/>
  <c r="N520" i="108"/>
  <c r="C518" i="4"/>
  <c r="G518" i="4" a="1"/>
  <c r="G518" i="4" s="1"/>
  <c r="J497" i="4" a="1"/>
  <c r="J497" i="4"/>
  <c r="M497" i="4" a="1"/>
  <c r="M497" i="4"/>
  <c r="I497" i="4" a="1"/>
  <c r="I497" i="4"/>
  <c r="K497" i="4" a="1"/>
  <c r="K497" i="4"/>
  <c r="H525" i="4" a="1"/>
  <c r="H525" i="4"/>
  <c r="M517" i="4" a="1"/>
  <c r="M517" i="4"/>
  <c r="J503" i="4" a="1"/>
  <c r="J503" i="4" s="1"/>
  <c r="H517" i="4" a="1"/>
  <c r="H517" i="4"/>
  <c r="C526" i="4"/>
  <c r="F515" i="4" a="1"/>
  <c r="F515" i="4" s="1"/>
  <c r="N515" i="4" s="1"/>
  <c r="I507" i="4" a="1"/>
  <c r="I507" i="4"/>
  <c r="K515" i="4" a="1"/>
  <c r="K515" i="4"/>
  <c r="M503" i="4" a="1"/>
  <c r="M503" i="4" s="1"/>
  <c r="M525" i="4" a="1"/>
  <c r="M525" i="4"/>
  <c r="I518" i="4" a="1"/>
  <c r="I518" i="4"/>
  <c r="L502" i="4" a="1"/>
  <c r="L502" i="4" s="1"/>
  <c r="K520" i="4" a="1"/>
  <c r="K520" i="4" s="1"/>
  <c r="L516" i="4" a="1"/>
  <c r="L516" i="4"/>
  <c r="G516" i="4" a="1"/>
  <c r="G516" i="4" s="1"/>
  <c r="F507" i="4" a="1"/>
  <c r="F507" i="4" s="1"/>
  <c r="F516" i="4" a="1"/>
  <c r="F516" i="4" s="1"/>
  <c r="K507" i="4" a="1"/>
  <c r="K507" i="4"/>
  <c r="H507" i="4" a="1"/>
  <c r="H507" i="4"/>
  <c r="K499" i="4" a="1"/>
  <c r="K499" i="4"/>
  <c r="H499" i="4" a="1"/>
  <c r="H499" i="4"/>
  <c r="K526" i="4" a="1"/>
  <c r="K526" i="4"/>
  <c r="H526" i="4" a="1"/>
  <c r="H526" i="4"/>
  <c r="J525" i="4" a="1"/>
  <c r="J525" i="4"/>
  <c r="G525" i="4" a="1"/>
  <c r="G525" i="4"/>
  <c r="M520" i="4" a="1"/>
  <c r="M520" i="4" s="1"/>
  <c r="K518" i="4" a="1"/>
  <c r="K518" i="4"/>
  <c r="H518" i="4" a="1"/>
  <c r="H518" i="4"/>
  <c r="J517" i="4" a="1"/>
  <c r="J517" i="4"/>
  <c r="G517" i="4" a="1"/>
  <c r="G517" i="4" s="1"/>
  <c r="I516" i="4" a="1"/>
  <c r="I516" i="4"/>
  <c r="M515" i="4" a="1"/>
  <c r="M515" i="4"/>
  <c r="H515" i="4" a="1"/>
  <c r="H515" i="4"/>
  <c r="F526" i="4" a="1"/>
  <c r="F526" i="4" s="1"/>
  <c r="M507" i="4" a="1"/>
  <c r="M507" i="4"/>
  <c r="J507" i="4" a="1"/>
  <c r="J507" i="4"/>
  <c r="M499" i="4" a="1"/>
  <c r="M499" i="4"/>
  <c r="J499" i="4" a="1"/>
  <c r="J499" i="4"/>
  <c r="J526" i="4" a="1"/>
  <c r="J526" i="4"/>
  <c r="L525" i="4" a="1"/>
  <c r="L525" i="4"/>
  <c r="I525" i="4" a="1"/>
  <c r="I525" i="4"/>
  <c r="K524" i="4" a="1"/>
  <c r="K524" i="4" s="1"/>
  <c r="M518" i="4" a="1"/>
  <c r="M518" i="4"/>
  <c r="J518" i="4" a="1"/>
  <c r="J518" i="4"/>
  <c r="L517" i="4" a="1"/>
  <c r="L517" i="4"/>
  <c r="I517" i="4" a="1"/>
  <c r="I517" i="4"/>
  <c r="K516" i="4" a="1"/>
  <c r="K516" i="4"/>
  <c r="H516" i="4" a="1"/>
  <c r="H516" i="4"/>
  <c r="J515" i="4" a="1"/>
  <c r="J515" i="4"/>
  <c r="G515" i="4" a="1"/>
  <c r="G515" i="4"/>
  <c r="L524" i="4" a="1"/>
  <c r="L524" i="4" s="1"/>
  <c r="F518" i="4" a="1"/>
  <c r="F518" i="4" s="1"/>
  <c r="F525" i="4" a="1"/>
  <c r="F525" i="4" s="1"/>
  <c r="N525" i="4" s="1"/>
  <c r="F520" i="4" a="1"/>
  <c r="F520" i="4" s="1"/>
  <c r="F517" i="4" a="1"/>
  <c r="F517" i="4" s="1"/>
  <c r="L507" i="4" a="1"/>
  <c r="L507" i="4"/>
  <c r="L499" i="4" a="1"/>
  <c r="L499" i="4"/>
  <c r="M526" i="4" a="1"/>
  <c r="M526" i="4"/>
  <c r="M524" i="4" a="1"/>
  <c r="M524" i="4" s="1"/>
  <c r="L518" i="4" a="1"/>
  <c r="L518" i="4"/>
  <c r="M516" i="4" a="1"/>
  <c r="M516" i="4"/>
  <c r="L515" i="4" a="1"/>
  <c r="L515" i="4"/>
  <c r="G514" i="4" a="1"/>
  <c r="G514" i="4"/>
  <c r="I514" i="4" a="1"/>
  <c r="I514" i="4"/>
  <c r="H514" i="4" a="1"/>
  <c r="H514" i="4"/>
  <c r="J514" i="4" a="1"/>
  <c r="J514" i="4"/>
  <c r="F514" i="4" a="1"/>
  <c r="F514" i="4" s="1"/>
  <c r="N514" i="4" s="1"/>
  <c r="L514" i="4" a="1"/>
  <c r="L514" i="4"/>
  <c r="K514" i="4" a="1"/>
  <c r="K514" i="4"/>
  <c r="F496" i="4" a="1"/>
  <c r="F496" i="4" s="1"/>
  <c r="F497" i="4" a="1"/>
  <c r="F497" i="4" s="1"/>
  <c r="N497" i="4" s="1"/>
  <c r="F498" i="4" a="1"/>
  <c r="F498" i="4"/>
  <c r="F499" i="4" a="1"/>
  <c r="F499" i="4" s="1"/>
  <c r="F501" i="4" a="1"/>
  <c r="F501" i="4" s="1"/>
  <c r="F495" i="4" a="1"/>
  <c r="F495" i="4"/>
  <c r="N495" i="4" s="1"/>
  <c r="A2" i="1"/>
  <c r="G34" i="3"/>
  <c r="I34" i="3"/>
  <c r="G33" i="3"/>
  <c r="I33" i="3"/>
  <c r="G32" i="3"/>
  <c r="I32" i="3"/>
  <c r="G31" i="3"/>
  <c r="I31" i="3"/>
  <c r="G30" i="3"/>
  <c r="I30" i="3"/>
  <c r="G29" i="3"/>
  <c r="I29" i="3"/>
  <c r="G27" i="3"/>
  <c r="I27" i="3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43"/>
  <c r="I38" i="148"/>
  <c r="G17" i="144"/>
  <c r="I17" i="144"/>
  <c r="N531" i="149"/>
  <c r="N531" i="137"/>
  <c r="I38" i="134"/>
  <c r="I38" i="136"/>
  <c r="G526" i="4" a="1"/>
  <c r="G526" i="4" s="1"/>
  <c r="I526" i="4" a="1"/>
  <c r="I526" i="4"/>
  <c r="L526" i="4" a="1"/>
  <c r="L526" i="4"/>
  <c r="I38" i="155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A2" i="103"/>
  <c r="B6" i="2"/>
  <c r="B7" i="2"/>
  <c r="B8" i="2"/>
  <c r="B9" i="2"/>
  <c r="B10" i="2"/>
  <c r="B11" i="2"/>
  <c r="B12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C17" i="103"/>
  <c r="C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C1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65"/>
  <c r="H14" i="165"/>
  <c r="H14" i="167"/>
  <c r="I56" i="167"/>
  <c r="I56" i="181"/>
  <c r="H14" i="181"/>
  <c r="I56" i="173"/>
  <c r="H14" i="173"/>
  <c r="I56" i="138"/>
  <c r="H14" i="138"/>
  <c r="H14" i="157"/>
  <c r="I56" i="157"/>
  <c r="I56" i="148"/>
  <c r="H14" i="148"/>
  <c r="I56" i="175"/>
  <c r="H14" i="175"/>
  <c r="I56" i="213"/>
  <c r="H14" i="213"/>
  <c r="I54" i="213"/>
  <c r="I56" i="193"/>
  <c r="H14" i="193"/>
  <c r="I56" i="142"/>
  <c r="H14" i="142"/>
  <c r="I56" i="132"/>
  <c r="H14" i="132"/>
  <c r="I56" i="136"/>
  <c r="H14" i="136"/>
  <c r="I56" i="201"/>
  <c r="H14" i="201"/>
  <c r="H14" i="161"/>
  <c r="I56" i="161"/>
  <c r="H14" i="159"/>
  <c r="I56" i="159"/>
  <c r="I56" i="187"/>
  <c r="H14" i="187"/>
  <c r="H14" i="134"/>
  <c r="I56" i="134"/>
  <c r="I56" i="155"/>
  <c r="H14" i="155"/>
  <c r="I56" i="212"/>
  <c r="H14" i="212"/>
  <c r="I54" i="212"/>
  <c r="H14" i="144"/>
  <c r="I56" i="144"/>
  <c r="H14" i="185"/>
  <c r="I56" i="185"/>
  <c r="H14" i="179"/>
  <c r="I56" i="179"/>
  <c r="H14" i="203"/>
  <c r="I56" i="203"/>
  <c r="I56" i="125"/>
  <c r="I56" i="123"/>
  <c r="H14" i="130"/>
  <c r="I56" i="130"/>
  <c r="H14" i="177"/>
  <c r="I56" i="177"/>
  <c r="I56" i="169"/>
  <c r="H14" i="169"/>
  <c r="H14" i="163"/>
  <c r="I56" i="163"/>
  <c r="I56" i="140"/>
  <c r="H14" i="140"/>
  <c r="I56" i="121"/>
  <c r="H14" i="205"/>
  <c r="I56" i="205"/>
  <c r="H14" i="211"/>
  <c r="I54" i="211"/>
  <c r="I56" i="211"/>
  <c r="H14" i="199"/>
  <c r="I56" i="199"/>
  <c r="I56" i="189"/>
  <c r="H14" i="189"/>
  <c r="H14" i="191"/>
  <c r="I56" i="191"/>
  <c r="I56" i="150"/>
  <c r="H14" i="150"/>
  <c r="I56" i="183"/>
  <c r="H14" i="183"/>
  <c r="I56" i="127"/>
  <c r="H14" i="127"/>
  <c r="I56" i="146"/>
  <c r="H14" i="146"/>
  <c r="I56" i="171"/>
  <c r="H14" i="171"/>
  <c r="I56" i="153"/>
  <c r="H14" i="153"/>
  <c r="H14" i="195"/>
  <c r="I56" i="195"/>
  <c r="I56" i="214"/>
  <c r="H14" i="214"/>
  <c r="I54" i="214"/>
  <c r="I56" i="215"/>
  <c r="H14" i="215"/>
  <c r="I54" i="215"/>
  <c r="I54" i="171"/>
  <c r="I54" i="132"/>
  <c r="I54" i="175"/>
  <c r="I54" i="181"/>
  <c r="I54" i="191"/>
  <c r="I54" i="163"/>
  <c r="I54" i="177"/>
  <c r="I54" i="203"/>
  <c r="I54" i="185"/>
  <c r="I54" i="134"/>
  <c r="I54" i="159"/>
  <c r="I54" i="157"/>
  <c r="I54" i="183"/>
  <c r="I54" i="173"/>
  <c r="I54" i="153"/>
  <c r="I54" i="155"/>
  <c r="I54" i="136"/>
  <c r="I54" i="142"/>
  <c r="I54" i="148"/>
  <c r="I54" i="138"/>
  <c r="I54" i="127"/>
  <c r="I54" i="189"/>
  <c r="I54" i="201"/>
  <c r="I54" i="193"/>
  <c r="I54" i="165"/>
  <c r="I54" i="195"/>
  <c r="I54" i="146"/>
  <c r="I54" i="150"/>
  <c r="I54" i="140"/>
  <c r="I54" i="169"/>
  <c r="I54" i="187"/>
  <c r="I54" i="199"/>
  <c r="I54" i="205"/>
  <c r="I54" i="130"/>
  <c r="I54" i="179"/>
  <c r="I54" i="144"/>
  <c r="I54" i="161"/>
  <c r="I54" i="167"/>
  <c r="I54" i="197"/>
  <c r="N526" i="110" l="1"/>
  <c r="N526" i="120"/>
  <c r="K512" i="108"/>
  <c r="N527" i="110"/>
  <c r="E24" i="107"/>
  <c r="G24" i="107" s="1"/>
  <c r="I24" i="107" s="1"/>
  <c r="E25" i="107"/>
  <c r="G25" i="107" s="1"/>
  <c r="I25" i="107" s="1"/>
  <c r="G22" i="107"/>
  <c r="I22" i="107" s="1"/>
  <c r="E23" i="107"/>
  <c r="G23" i="107" s="1"/>
  <c r="I23" i="107" s="1"/>
  <c r="N524" i="118"/>
  <c r="N525" i="108"/>
  <c r="L512" i="118"/>
  <c r="L523" i="126" a="1"/>
  <c r="L523" i="126" s="1"/>
  <c r="J523" i="126" a="1"/>
  <c r="J523" i="126" s="1"/>
  <c r="K523" i="126" a="1"/>
  <c r="K523" i="126" s="1"/>
  <c r="H523" i="126" a="1"/>
  <c r="H523" i="126" s="1"/>
  <c r="F523" i="126" a="1"/>
  <c r="F523" i="126" s="1"/>
  <c r="F523" i="114" a="1"/>
  <c r="F523" i="114" s="1"/>
  <c r="H523" i="112" a="1"/>
  <c r="H523" i="112" s="1"/>
  <c r="N506" i="108"/>
  <c r="N525" i="110"/>
  <c r="G526" i="112" a="1"/>
  <c r="G526" i="112" s="1"/>
  <c r="L526" i="112" a="1"/>
  <c r="L526" i="112" s="1"/>
  <c r="M507" i="108" a="1"/>
  <c r="M507" i="108" s="1"/>
  <c r="M512" i="108" s="1"/>
  <c r="I507" i="108" a="1"/>
  <c r="I507" i="108" s="1"/>
  <c r="F507" i="108" a="1"/>
  <c r="F507" i="108" s="1"/>
  <c r="F512" i="108" s="1"/>
  <c r="E26" i="107" s="1"/>
  <c r="G26" i="107" s="1"/>
  <c r="I26" i="107" s="1"/>
  <c r="C526" i="108"/>
  <c r="P512" i="122"/>
  <c r="D17" i="121" s="1"/>
  <c r="J512" i="118"/>
  <c r="G523" i="110" a="1"/>
  <c r="G523" i="110" s="1"/>
  <c r="L523" i="110" a="1"/>
  <c r="L523" i="110" s="1"/>
  <c r="J523" i="110" a="1"/>
  <c r="J523" i="110" s="1"/>
  <c r="N527" i="108"/>
  <c r="N527" i="122"/>
  <c r="K523" i="114" a="1"/>
  <c r="K523" i="114" s="1"/>
  <c r="G524" i="120" a="1"/>
  <c r="G524" i="120" s="1"/>
  <c r="H524" i="120" a="1"/>
  <c r="H524" i="120" s="1"/>
  <c r="F524" i="120" a="1"/>
  <c r="F524" i="120" s="1"/>
  <c r="M524" i="120" a="1"/>
  <c r="M524" i="120" s="1"/>
  <c r="J524" i="120" a="1"/>
  <c r="J524" i="120" s="1"/>
  <c r="M523" i="114" a="1"/>
  <c r="M523" i="114" s="1"/>
  <c r="G506" i="114" a="1"/>
  <c r="G506" i="114" s="1"/>
  <c r="K506" i="114" a="1"/>
  <c r="K506" i="114" s="1"/>
  <c r="M506" i="114" a="1"/>
  <c r="M506" i="114" s="1"/>
  <c r="H506" i="114" a="1"/>
  <c r="H506" i="114" s="1"/>
  <c r="J506" i="114" a="1"/>
  <c r="J506" i="114" s="1"/>
  <c r="I506" i="114" a="1"/>
  <c r="I506" i="114" s="1"/>
  <c r="G525" i="120" a="1"/>
  <c r="G525" i="120" s="1"/>
  <c r="M525" i="120" a="1"/>
  <c r="M525" i="120" s="1"/>
  <c r="K525" i="120" a="1"/>
  <c r="K525" i="120" s="1"/>
  <c r="I525" i="120" a="1"/>
  <c r="I525" i="120" s="1"/>
  <c r="L525" i="120" a="1"/>
  <c r="L525" i="120" s="1"/>
  <c r="F525" i="120" a="1"/>
  <c r="F525" i="120" s="1"/>
  <c r="I512" i="126"/>
  <c r="N508" i="110"/>
  <c r="G523" i="112" a="1"/>
  <c r="G523" i="112" s="1"/>
  <c r="F523" i="112" a="1"/>
  <c r="F523" i="112" s="1"/>
  <c r="F531" i="112" s="1"/>
  <c r="M523" i="112" a="1"/>
  <c r="M523" i="112" s="1"/>
  <c r="L523" i="112" a="1"/>
  <c r="L523" i="112" s="1"/>
  <c r="N523" i="112" s="1"/>
  <c r="I523" i="112" a="1"/>
  <c r="I523" i="112" s="1"/>
  <c r="I531" i="112" s="1"/>
  <c r="N527" i="124"/>
  <c r="L505" i="120" a="1"/>
  <c r="L505" i="120" s="1"/>
  <c r="L512" i="120" s="1"/>
  <c r="F505" i="120" a="1"/>
  <c r="F505" i="120" s="1"/>
  <c r="M505" i="120" a="1"/>
  <c r="M505" i="120" s="1"/>
  <c r="M512" i="120" s="1"/>
  <c r="K505" i="120" a="1"/>
  <c r="K505" i="120" s="1"/>
  <c r="K512" i="120" s="1"/>
  <c r="N524" i="108"/>
  <c r="H504" i="112" a="1"/>
  <c r="H504" i="112" s="1"/>
  <c r="K504" i="112" a="1"/>
  <c r="K504" i="112" s="1"/>
  <c r="K512" i="112" s="1"/>
  <c r="J504" i="112" a="1"/>
  <c r="J504" i="112" s="1"/>
  <c r="J512" i="112" s="1"/>
  <c r="G504" i="112" a="1"/>
  <c r="G504" i="112" s="1"/>
  <c r="G512" i="112" s="1"/>
  <c r="E22" i="111" s="1"/>
  <c r="M504" i="112" a="1"/>
  <c r="M504" i="112" s="1"/>
  <c r="M512" i="112" s="1"/>
  <c r="F504" i="112" a="1"/>
  <c r="F504" i="112" s="1"/>
  <c r="L504" i="112" a="1"/>
  <c r="L504" i="112" s="1"/>
  <c r="L512" i="112" s="1"/>
  <c r="I506" i="120" a="1"/>
  <c r="I506" i="120" s="1"/>
  <c r="G506" i="120" a="1"/>
  <c r="G506" i="120" s="1"/>
  <c r="G512" i="120" s="1"/>
  <c r="E22" i="119" s="1"/>
  <c r="K506" i="120" a="1"/>
  <c r="K506" i="120" s="1"/>
  <c r="M506" i="120" a="1"/>
  <c r="M506" i="120" s="1"/>
  <c r="L506" i="120" a="1"/>
  <c r="L506" i="120" s="1"/>
  <c r="J506" i="120" a="1"/>
  <c r="J506" i="120" s="1"/>
  <c r="F506" i="114" a="1"/>
  <c r="F506" i="114" s="1"/>
  <c r="F512" i="114" s="1"/>
  <c r="E26" i="113" s="1"/>
  <c r="G26" i="113" s="1"/>
  <c r="I26" i="113" s="1"/>
  <c r="F523" i="110" a="1"/>
  <c r="F523" i="110" s="1"/>
  <c r="C525" i="114"/>
  <c r="J524" i="124" a="1"/>
  <c r="J524" i="124" s="1"/>
  <c r="M524" i="124" a="1"/>
  <c r="M524" i="124" s="1"/>
  <c r="H524" i="124" a="1"/>
  <c r="H524" i="124" s="1"/>
  <c r="K524" i="124" a="1"/>
  <c r="K524" i="124" s="1"/>
  <c r="F524" i="124" a="1"/>
  <c r="F524" i="124" s="1"/>
  <c r="L524" i="124" a="1"/>
  <c r="L524" i="124" s="1"/>
  <c r="N507" i="120"/>
  <c r="H525" i="120" a="1"/>
  <c r="H525" i="120" s="1"/>
  <c r="I524" i="120" a="1"/>
  <c r="I524" i="120" s="1"/>
  <c r="I531" i="120" s="1"/>
  <c r="N505" i="118"/>
  <c r="E41" i="117" s="1"/>
  <c r="G41" i="117" s="1"/>
  <c r="I41" i="117" s="1"/>
  <c r="I52" i="117" s="1"/>
  <c r="F10" i="106" s="1"/>
  <c r="F506" i="120" a="1"/>
  <c r="F506" i="120" s="1"/>
  <c r="N506" i="120" s="1"/>
  <c r="I523" i="114" a="1"/>
  <c r="I523" i="114" s="1"/>
  <c r="G523" i="114" a="1"/>
  <c r="G523" i="114" s="1"/>
  <c r="L523" i="114" a="1"/>
  <c r="L523" i="114" s="1"/>
  <c r="J523" i="114" a="1"/>
  <c r="J523" i="114" s="1"/>
  <c r="I512" i="108"/>
  <c r="H523" i="110" a="1"/>
  <c r="H523" i="110" s="1"/>
  <c r="N524" i="122"/>
  <c r="J505" i="120" a="1"/>
  <c r="J505" i="120" s="1"/>
  <c r="J525" i="120" a="1"/>
  <c r="J525" i="120" s="1"/>
  <c r="L523" i="120" a="1"/>
  <c r="L523" i="120" s="1"/>
  <c r="J523" i="120" a="1"/>
  <c r="J523" i="120" s="1"/>
  <c r="M523" i="120" a="1"/>
  <c r="M523" i="120" s="1"/>
  <c r="H523" i="120" a="1"/>
  <c r="H523" i="120" s="1"/>
  <c r="G523" i="120" a="1"/>
  <c r="G523" i="120" s="1"/>
  <c r="M523" i="110" a="1"/>
  <c r="M523" i="110" s="1"/>
  <c r="G512" i="118"/>
  <c r="E22" i="117" s="1"/>
  <c r="N523" i="108"/>
  <c r="K524" i="120" a="1"/>
  <c r="K524" i="120" s="1"/>
  <c r="K531" i="120" s="1"/>
  <c r="N527" i="126"/>
  <c r="G525" i="124" a="1"/>
  <c r="G525" i="124" s="1"/>
  <c r="N525" i="124" s="1"/>
  <c r="H525" i="124" a="1"/>
  <c r="H525" i="124" s="1"/>
  <c r="I525" i="124" a="1"/>
  <c r="I525" i="124" s="1"/>
  <c r="L525" i="124" a="1"/>
  <c r="L525" i="124" s="1"/>
  <c r="J525" i="124" a="1"/>
  <c r="J525" i="124" s="1"/>
  <c r="K525" i="124" a="1"/>
  <c r="K525" i="124" s="1"/>
  <c r="I505" i="110" a="1"/>
  <c r="I505" i="110" s="1"/>
  <c r="I512" i="110" s="1"/>
  <c r="H505" i="110" a="1"/>
  <c r="H505" i="110" s="1"/>
  <c r="C524" i="110"/>
  <c r="K505" i="110" a="1"/>
  <c r="K505" i="110" s="1"/>
  <c r="K512" i="110" s="1"/>
  <c r="J505" i="110" a="1"/>
  <c r="J505" i="110" s="1"/>
  <c r="J512" i="110" s="1"/>
  <c r="G505" i="110" a="1"/>
  <c r="G505" i="110" s="1"/>
  <c r="G512" i="110" s="1"/>
  <c r="E22" i="109" s="1"/>
  <c r="F505" i="110" a="1"/>
  <c r="F505" i="110" s="1"/>
  <c r="L505" i="110" a="1"/>
  <c r="L505" i="110" s="1"/>
  <c r="L512" i="110" s="1"/>
  <c r="I512" i="118"/>
  <c r="L508" i="118" a="1"/>
  <c r="L508" i="118" s="1"/>
  <c r="I508" i="118" a="1"/>
  <c r="I508" i="118" s="1"/>
  <c r="J508" i="118" a="1"/>
  <c r="J508" i="118" s="1"/>
  <c r="C527" i="118"/>
  <c r="G508" i="118" a="1"/>
  <c r="G508" i="118" s="1"/>
  <c r="H508" i="118" a="1"/>
  <c r="H508" i="118" s="1"/>
  <c r="F508" i="118" a="1"/>
  <c r="F508" i="118" s="1"/>
  <c r="N508" i="118" s="1"/>
  <c r="N504" i="118"/>
  <c r="M504" i="114" a="1"/>
  <c r="M504" i="114" s="1"/>
  <c r="M512" i="114" s="1"/>
  <c r="H504" i="114" a="1"/>
  <c r="H504" i="114" s="1"/>
  <c r="G504" i="114" a="1"/>
  <c r="G504" i="114" s="1"/>
  <c r="G512" i="114" s="1"/>
  <c r="E22" i="113" s="1"/>
  <c r="K505" i="116" a="1"/>
  <c r="K505" i="116" s="1"/>
  <c r="K512" i="116" s="1"/>
  <c r="H507" i="124" a="1"/>
  <c r="H507" i="124" s="1"/>
  <c r="L507" i="124" a="1"/>
  <c r="L507" i="124" s="1"/>
  <c r="C526" i="124"/>
  <c r="I507" i="124" a="1"/>
  <c r="I507" i="124" s="1"/>
  <c r="M507" i="124" a="1"/>
  <c r="M507" i="124" s="1"/>
  <c r="F507" i="124" a="1"/>
  <c r="F507" i="124" s="1"/>
  <c r="K507" i="124" a="1"/>
  <c r="K507" i="124" s="1"/>
  <c r="K512" i="124" s="1"/>
  <c r="M512" i="126"/>
  <c r="G512" i="126"/>
  <c r="E22" i="125" s="1"/>
  <c r="N525" i="118"/>
  <c r="N508" i="108"/>
  <c r="I507" i="110" a="1"/>
  <c r="I507" i="110" s="1"/>
  <c r="H507" i="110" a="1"/>
  <c r="H507" i="110" s="1"/>
  <c r="M507" i="110" a="1"/>
  <c r="M507" i="110" s="1"/>
  <c r="M512" i="110" s="1"/>
  <c r="G507" i="110" a="1"/>
  <c r="G507" i="110" s="1"/>
  <c r="N507" i="110" s="1"/>
  <c r="J507" i="110" a="1"/>
  <c r="J507" i="110" s="1"/>
  <c r="K505" i="114" a="1"/>
  <c r="K505" i="114" s="1"/>
  <c r="M505" i="114" a="1"/>
  <c r="M505" i="114" s="1"/>
  <c r="H505" i="114" a="1"/>
  <c r="H505" i="114" s="1"/>
  <c r="N505" i="114" s="1"/>
  <c r="E41" i="113" s="1"/>
  <c r="G41" i="113" s="1"/>
  <c r="L527" i="120" a="1"/>
  <c r="L527" i="120" s="1"/>
  <c r="M527" i="120" a="1"/>
  <c r="M527" i="120" s="1"/>
  <c r="H527" i="120" a="1"/>
  <c r="H527" i="120" s="1"/>
  <c r="G527" i="120" a="1"/>
  <c r="G527" i="120" s="1"/>
  <c r="N526" i="118"/>
  <c r="C523" i="122"/>
  <c r="L504" i="114" a="1"/>
  <c r="L504" i="114" s="1"/>
  <c r="N504" i="110"/>
  <c r="K507" i="110" a="1"/>
  <c r="K507" i="110" s="1"/>
  <c r="K505" i="112" a="1"/>
  <c r="K505" i="112" s="1"/>
  <c r="J505" i="112" a="1"/>
  <c r="J505" i="112" s="1"/>
  <c r="J504" i="122" a="1"/>
  <c r="J504" i="122" s="1"/>
  <c r="F504" i="122" a="1"/>
  <c r="F504" i="122" s="1"/>
  <c r="K504" i="122" a="1"/>
  <c r="K504" i="122" s="1"/>
  <c r="K512" i="122" s="1"/>
  <c r="G504" i="122" a="1"/>
  <c r="G504" i="122" s="1"/>
  <c r="J507" i="124" a="1"/>
  <c r="J507" i="124" s="1"/>
  <c r="N524" i="112"/>
  <c r="N505" i="108"/>
  <c r="E41" i="107" s="1"/>
  <c r="G41" i="107" s="1"/>
  <c r="F505" i="112" a="1"/>
  <c r="F505" i="112" s="1"/>
  <c r="N505" i="112" s="1"/>
  <c r="E41" i="111" s="1"/>
  <c r="G41" i="111" s="1"/>
  <c r="J505" i="122" a="1"/>
  <c r="J505" i="122" s="1"/>
  <c r="F505" i="122" a="1"/>
  <c r="F505" i="122" s="1"/>
  <c r="K505" i="122" a="1"/>
  <c r="K505" i="122" s="1"/>
  <c r="I505" i="122" a="1"/>
  <c r="I505" i="122" s="1"/>
  <c r="I512" i="122" s="1"/>
  <c r="M505" i="122" a="1"/>
  <c r="M505" i="122" s="1"/>
  <c r="M512" i="122" s="1"/>
  <c r="K504" i="114" a="1"/>
  <c r="K504" i="114" s="1"/>
  <c r="K512" i="114" s="1"/>
  <c r="I505" i="114" a="1"/>
  <c r="I505" i="114" s="1"/>
  <c r="N504" i="108"/>
  <c r="L507" i="110" a="1"/>
  <c r="L507" i="110" s="1"/>
  <c r="J504" i="120" a="1"/>
  <c r="J504" i="120" s="1"/>
  <c r="I504" i="120" a="1"/>
  <c r="I504" i="120" s="1"/>
  <c r="I512" i="120" s="1"/>
  <c r="H504" i="120" a="1"/>
  <c r="H504" i="120" s="1"/>
  <c r="H512" i="120" s="1"/>
  <c r="L527" i="126" a="1"/>
  <c r="L527" i="126" s="1"/>
  <c r="G527" i="126" a="1"/>
  <c r="G527" i="126" s="1"/>
  <c r="J505" i="114" a="1"/>
  <c r="J505" i="114" s="1"/>
  <c r="I504" i="114" a="1"/>
  <c r="I504" i="114" s="1"/>
  <c r="P507" i="124" a="1"/>
  <c r="P507" i="124" s="1"/>
  <c r="G507" i="124" a="1"/>
  <c r="G507" i="124" s="1"/>
  <c r="M506" i="118" a="1"/>
  <c r="M506" i="118" s="1"/>
  <c r="M512" i="118" s="1"/>
  <c r="H506" i="118" a="1"/>
  <c r="H506" i="118" s="1"/>
  <c r="L506" i="118" a="1"/>
  <c r="L506" i="118" s="1"/>
  <c r="K506" i="118" a="1"/>
  <c r="K506" i="118" s="1"/>
  <c r="J506" i="118" a="1"/>
  <c r="J506" i="118" s="1"/>
  <c r="J504" i="114" a="1"/>
  <c r="J504" i="114" s="1"/>
  <c r="J512" i="114" s="1"/>
  <c r="N524" i="114"/>
  <c r="I508" i="112" a="1"/>
  <c r="I508" i="112" s="1"/>
  <c r="N508" i="112" s="1"/>
  <c r="C526" i="122"/>
  <c r="J508" i="114" a="1"/>
  <c r="J508" i="114" s="1"/>
  <c r="N508" i="114" s="1"/>
  <c r="L508" i="122" a="1"/>
  <c r="L508" i="122" s="1"/>
  <c r="L512" i="122" s="1"/>
  <c r="H508" i="122" a="1"/>
  <c r="H508" i="122" s="1"/>
  <c r="N508" i="122" s="1"/>
  <c r="L504" i="124" a="1"/>
  <c r="L504" i="124" s="1"/>
  <c r="H504" i="124" a="1"/>
  <c r="H504" i="124" s="1"/>
  <c r="J506" i="126" a="1"/>
  <c r="J506" i="126" s="1"/>
  <c r="J512" i="126" s="1"/>
  <c r="G505" i="126" a="1"/>
  <c r="G505" i="126" s="1"/>
  <c r="C523" i="118"/>
  <c r="L505" i="118" a="1"/>
  <c r="L505" i="118" s="1"/>
  <c r="C526" i="126"/>
  <c r="M507" i="114" a="1"/>
  <c r="M507" i="114" s="1"/>
  <c r="J508" i="122" a="1"/>
  <c r="J508" i="122" s="1"/>
  <c r="J504" i="124" a="1"/>
  <c r="J504" i="124" s="1"/>
  <c r="J512" i="124" s="1"/>
  <c r="L506" i="126" a="1"/>
  <c r="L506" i="126" s="1"/>
  <c r="H506" i="126" a="1"/>
  <c r="H506" i="126" s="1"/>
  <c r="P505" i="124" a="1"/>
  <c r="P505" i="124" s="1"/>
  <c r="P508" i="126" a="1"/>
  <c r="P508" i="126" s="1"/>
  <c r="F508" i="126" a="1"/>
  <c r="F508" i="126" s="1"/>
  <c r="G504" i="124" a="1"/>
  <c r="G504" i="124" s="1"/>
  <c r="F507" i="122" a="1"/>
  <c r="F507" i="122" s="1"/>
  <c r="N507" i="118"/>
  <c r="J506" i="110" a="1"/>
  <c r="J506" i="110" s="1"/>
  <c r="N506" i="110" s="1"/>
  <c r="C525" i="122"/>
  <c r="K508" i="114" a="1"/>
  <c r="K508" i="114" s="1"/>
  <c r="J507" i="122" a="1"/>
  <c r="J507" i="122" s="1"/>
  <c r="M506" i="124" a="1"/>
  <c r="M506" i="124" s="1"/>
  <c r="I506" i="124" a="1"/>
  <c r="I506" i="124" s="1"/>
  <c r="I512" i="124" s="1"/>
  <c r="L505" i="126" a="1"/>
  <c r="L505" i="126" s="1"/>
  <c r="K508" i="126" a="1"/>
  <c r="K508" i="126" s="1"/>
  <c r="H505" i="126" a="1"/>
  <c r="H505" i="126" s="1"/>
  <c r="P504" i="124" a="1"/>
  <c r="P504" i="124" s="1"/>
  <c r="P507" i="126" a="1"/>
  <c r="P507" i="126" s="1"/>
  <c r="F507" i="126" a="1"/>
  <c r="F507" i="126" s="1"/>
  <c r="F506" i="122" a="1"/>
  <c r="F506" i="122" s="1"/>
  <c r="C525" i="126"/>
  <c r="K507" i="114" a="1"/>
  <c r="K507" i="114" s="1"/>
  <c r="N507" i="114" s="1"/>
  <c r="J506" i="122" a="1"/>
  <c r="J506" i="122" s="1"/>
  <c r="M505" i="124" a="1"/>
  <c r="M505" i="124" s="1"/>
  <c r="N505" i="124" s="1"/>
  <c r="E41" i="123" s="1"/>
  <c r="G41" i="123" s="1"/>
  <c r="L508" i="124" a="1"/>
  <c r="L508" i="124" s="1"/>
  <c r="H508" i="124" a="1"/>
  <c r="H508" i="124" s="1"/>
  <c r="N508" i="124" s="1"/>
  <c r="L504" i="126" a="1"/>
  <c r="L504" i="126" s="1"/>
  <c r="K507" i="126" a="1"/>
  <c r="K507" i="126" s="1"/>
  <c r="K512" i="126" s="1"/>
  <c r="H504" i="126" a="1"/>
  <c r="H504" i="126" s="1"/>
  <c r="P506" i="126" a="1"/>
  <c r="P506" i="126" s="1"/>
  <c r="F506" i="126" a="1"/>
  <c r="F506" i="126" s="1"/>
  <c r="G508" i="122" a="1"/>
  <c r="G508" i="122" s="1"/>
  <c r="G506" i="112" a="1"/>
  <c r="G506" i="112" s="1"/>
  <c r="N506" i="112" s="1"/>
  <c r="C523" i="124"/>
  <c r="C524" i="126"/>
  <c r="M508" i="122" a="1"/>
  <c r="M508" i="122" s="1"/>
  <c r="M504" i="124" a="1"/>
  <c r="M504" i="124" s="1"/>
  <c r="M512" i="124" s="1"/>
  <c r="P505" i="126" a="1"/>
  <c r="P505" i="126" s="1"/>
  <c r="F505" i="126" a="1"/>
  <c r="F505" i="126" s="1"/>
  <c r="N505" i="126" s="1"/>
  <c r="E41" i="125" s="1"/>
  <c r="G41" i="125" s="1"/>
  <c r="G508" i="126" a="1"/>
  <c r="G508" i="126" s="1"/>
  <c r="G507" i="122" a="1"/>
  <c r="G507" i="122" s="1"/>
  <c r="M507" i="122" a="1"/>
  <c r="M507" i="122" s="1"/>
  <c r="L506" i="124" a="1"/>
  <c r="L506" i="124" s="1"/>
  <c r="P504" i="126" a="1"/>
  <c r="P504" i="126" s="1"/>
  <c r="P8" i="116"/>
  <c r="P9" i="116"/>
  <c r="P28" i="114"/>
  <c r="P16" i="116"/>
  <c r="P12" i="114"/>
  <c r="P6" i="114"/>
  <c r="P44" i="116"/>
  <c r="P11" i="116"/>
  <c r="P11" i="114"/>
  <c r="P5" i="114"/>
  <c r="P42" i="116"/>
  <c r="P17" i="116"/>
  <c r="P12" i="116"/>
  <c r="P10" i="114"/>
  <c r="P19" i="116"/>
  <c r="P43" i="116"/>
  <c r="P18" i="116"/>
  <c r="P5" i="116"/>
  <c r="P8" i="114"/>
  <c r="P499" i="120" a="1"/>
  <c r="P499" i="120" s="1"/>
  <c r="N3" i="119" s="1"/>
  <c r="H11" i="119" s="1"/>
  <c r="P39" i="116"/>
  <c r="P14" i="116"/>
  <c r="P45" i="116"/>
  <c r="P20" i="116"/>
  <c r="P20" i="114"/>
  <c r="P503" i="108" a="1"/>
  <c r="P503" i="108" s="1"/>
  <c r="N7" i="107" s="1"/>
  <c r="P511" i="108" a="1"/>
  <c r="P511" i="108" s="1"/>
  <c r="P510" i="108" a="1"/>
  <c r="P510" i="108" s="1"/>
  <c r="P504" i="108" a="1"/>
  <c r="P504" i="108" s="1"/>
  <c r="P499" i="108" a="1"/>
  <c r="P499" i="108" s="1"/>
  <c r="P502" i="108" a="1"/>
  <c r="P502" i="108" s="1"/>
  <c r="N6" i="107" s="1"/>
  <c r="P509" i="108" a="1"/>
  <c r="P509" i="108" s="1"/>
  <c r="P502" i="110" a="1"/>
  <c r="P502" i="110" s="1"/>
  <c r="N6" i="109" s="1"/>
  <c r="P508" i="110" a="1"/>
  <c r="P508" i="110" s="1"/>
  <c r="P506" i="110" a="1"/>
  <c r="P506" i="110" s="1"/>
  <c r="P510" i="110" a="1"/>
  <c r="P510" i="110" s="1"/>
  <c r="P504" i="110" a="1"/>
  <c r="P504" i="110" s="1"/>
  <c r="P509" i="110" a="1"/>
  <c r="P509" i="110" s="1"/>
  <c r="P501" i="110" a="1"/>
  <c r="P501" i="110" s="1"/>
  <c r="N5" i="109" s="1"/>
  <c r="P505" i="110" a="1"/>
  <c r="P505" i="110" s="1"/>
  <c r="P499" i="110" a="1"/>
  <c r="P499" i="110" s="1"/>
  <c r="P511" i="110" a="1"/>
  <c r="P511" i="110" s="1"/>
  <c r="P500" i="110" a="1"/>
  <c r="P500" i="110" s="1"/>
  <c r="N4" i="109" s="1"/>
  <c r="P503" i="110" a="1"/>
  <c r="P503" i="110" s="1"/>
  <c r="N7" i="109" s="1"/>
  <c r="P507" i="110" a="1"/>
  <c r="P507" i="110" s="1"/>
  <c r="P504" i="120" a="1"/>
  <c r="P504" i="120" s="1"/>
  <c r="P13" i="114"/>
  <c r="P503" i="120" a="1"/>
  <c r="P503" i="120" s="1"/>
  <c r="N7" i="119" s="1"/>
  <c r="P501" i="108" a="1"/>
  <c r="P501" i="108" s="1"/>
  <c r="N5" i="107" s="1"/>
  <c r="P508" i="120" a="1"/>
  <c r="P508" i="120" s="1"/>
  <c r="P4" i="116"/>
  <c r="P15" i="116"/>
  <c r="P7" i="114"/>
  <c r="P17" i="114"/>
  <c r="P502" i="120" a="1"/>
  <c r="P502" i="120" s="1"/>
  <c r="N6" i="119" s="1"/>
  <c r="P29" i="116"/>
  <c r="P21" i="114"/>
  <c r="P16" i="114"/>
  <c r="P500" i="108" a="1"/>
  <c r="P500" i="108" s="1"/>
  <c r="N4" i="107" s="1"/>
  <c r="P505" i="120" a="1"/>
  <c r="P505" i="120" s="1"/>
  <c r="P507" i="120" a="1"/>
  <c r="P507" i="120" s="1"/>
  <c r="P40" i="116"/>
  <c r="P30" i="116"/>
  <c r="P509" i="120" a="1"/>
  <c r="P509" i="120" s="1"/>
  <c r="P506" i="108" a="1"/>
  <c r="P506" i="108" s="1"/>
  <c r="P507" i="108" a="1"/>
  <c r="P507" i="108" s="1"/>
  <c r="P511" i="120" a="1"/>
  <c r="P511" i="120" s="1"/>
  <c r="P38" i="116"/>
  <c r="P505" i="108" a="1"/>
  <c r="P505" i="108" s="1"/>
  <c r="P501" i="120" a="1"/>
  <c r="P501" i="120" s="1"/>
  <c r="N5" i="119" s="1"/>
  <c r="P29" i="114"/>
  <c r="P24" i="114"/>
  <c r="P510" i="120" a="1"/>
  <c r="P510" i="120" s="1"/>
  <c r="P500" i="120" a="1"/>
  <c r="P500" i="120" s="1"/>
  <c r="N4" i="119" s="1"/>
  <c r="P508" i="108" a="1"/>
  <c r="P508" i="108" s="1"/>
  <c r="P506" i="120" a="1"/>
  <c r="P506" i="120" s="1"/>
  <c r="P4" i="114"/>
  <c r="P24" i="116"/>
  <c r="P13" i="116"/>
  <c r="P9" i="114"/>
  <c r="N518" i="118"/>
  <c r="P511" i="118" a="1"/>
  <c r="P511" i="118" s="1"/>
  <c r="P508" i="118" a="1"/>
  <c r="P508" i="118" s="1"/>
  <c r="P507" i="118" a="1"/>
  <c r="P507" i="118" s="1"/>
  <c r="P510" i="118" a="1"/>
  <c r="P510" i="118" s="1"/>
  <c r="P505" i="118" a="1"/>
  <c r="P505" i="118" s="1"/>
  <c r="P500" i="118" a="1"/>
  <c r="P500" i="118" s="1"/>
  <c r="N4" i="117" s="1"/>
  <c r="P503" i="118" a="1"/>
  <c r="P503" i="118" s="1"/>
  <c r="N7" i="117" s="1"/>
  <c r="P509" i="118" a="1"/>
  <c r="P509" i="118" s="1"/>
  <c r="P499" i="118" a="1"/>
  <c r="P499" i="118" s="1"/>
  <c r="P506" i="118" a="1"/>
  <c r="P506" i="118" s="1"/>
  <c r="P502" i="118" a="1"/>
  <c r="P502" i="118" s="1"/>
  <c r="N6" i="117" s="1"/>
  <c r="P501" i="118" a="1"/>
  <c r="P501" i="118" s="1"/>
  <c r="N5" i="117" s="1"/>
  <c r="P504" i="118" a="1"/>
  <c r="P504" i="118" s="1"/>
  <c r="N499" i="118"/>
  <c r="K512" i="118"/>
  <c r="P33" i="116"/>
  <c r="P32" i="116"/>
  <c r="H512" i="116"/>
  <c r="K531" i="116"/>
  <c r="I531" i="116"/>
  <c r="F512" i="116"/>
  <c r="E26" i="115" s="1"/>
  <c r="G26" i="115" s="1"/>
  <c r="I26" i="115" s="1"/>
  <c r="F531" i="116"/>
  <c r="H531" i="116"/>
  <c r="L512" i="116"/>
  <c r="I512" i="116"/>
  <c r="L531" i="116"/>
  <c r="G531" i="116"/>
  <c r="G512" i="116"/>
  <c r="E22" i="115" s="1"/>
  <c r="E25" i="115" s="1"/>
  <c r="G25" i="115" s="1"/>
  <c r="I25" i="115" s="1"/>
  <c r="N500" i="116"/>
  <c r="M531" i="116"/>
  <c r="N507" i="116"/>
  <c r="N521" i="116"/>
  <c r="N520" i="116"/>
  <c r="P31" i="116"/>
  <c r="N508" i="116"/>
  <c r="N530" i="116"/>
  <c r="N506" i="116"/>
  <c r="N529" i="116"/>
  <c r="N511" i="116"/>
  <c r="M512" i="116"/>
  <c r="N526" i="116"/>
  <c r="N503" i="116"/>
  <c r="N528" i="116"/>
  <c r="N502" i="116"/>
  <c r="N519" i="116"/>
  <c r="N523" i="116"/>
  <c r="N524" i="116"/>
  <c r="N509" i="116"/>
  <c r="N527" i="116"/>
  <c r="N504" i="116"/>
  <c r="N510" i="116"/>
  <c r="N501" i="116"/>
  <c r="N525" i="116"/>
  <c r="N522" i="116"/>
  <c r="N506" i="114"/>
  <c r="N528" i="114"/>
  <c r="N527" i="114"/>
  <c r="N529" i="114"/>
  <c r="N522" i="114"/>
  <c r="N526" i="114"/>
  <c r="N500" i="114"/>
  <c r="N511" i="114"/>
  <c r="N520" i="114"/>
  <c r="N509" i="114"/>
  <c r="N503" i="112"/>
  <c r="N521" i="112"/>
  <c r="N529" i="112"/>
  <c r="N507" i="112"/>
  <c r="K531" i="112"/>
  <c r="N528" i="112"/>
  <c r="N511" i="112"/>
  <c r="P501" i="112" a="1"/>
  <c r="P501" i="112" s="1"/>
  <c r="N5" i="111" s="1"/>
  <c r="P500" i="112" a="1"/>
  <c r="P500" i="112" s="1"/>
  <c r="N4" i="111" s="1"/>
  <c r="P507" i="112" a="1"/>
  <c r="P507" i="112" s="1"/>
  <c r="P503" i="112" a="1"/>
  <c r="P503" i="112" s="1"/>
  <c r="N7" i="111" s="1"/>
  <c r="P502" i="112" a="1"/>
  <c r="P502" i="112" s="1"/>
  <c r="N6" i="111" s="1"/>
  <c r="P504" i="112" a="1"/>
  <c r="P504" i="112" s="1"/>
  <c r="P505" i="112" a="1"/>
  <c r="P505" i="112" s="1"/>
  <c r="P508" i="112" a="1"/>
  <c r="P508" i="112" s="1"/>
  <c r="P499" i="112" a="1"/>
  <c r="P499" i="112" s="1"/>
  <c r="P510" i="112" a="1"/>
  <c r="P510" i="112" s="1"/>
  <c r="P506" i="112" a="1"/>
  <c r="P506" i="112" s="1"/>
  <c r="P509" i="112" a="1"/>
  <c r="P509" i="112" s="1"/>
  <c r="P511" i="112" a="1"/>
  <c r="P511" i="112" s="1"/>
  <c r="N499" i="112"/>
  <c r="N500" i="112"/>
  <c r="N520" i="112"/>
  <c r="N530" i="112"/>
  <c r="N522" i="112"/>
  <c r="N527" i="112"/>
  <c r="H531" i="112"/>
  <c r="M531" i="112"/>
  <c r="N509" i="112"/>
  <c r="N510" i="112"/>
  <c r="N502" i="112"/>
  <c r="N519" i="112"/>
  <c r="N518" i="112"/>
  <c r="J531" i="112"/>
  <c r="N525" i="112"/>
  <c r="N501" i="112"/>
  <c r="H512" i="112"/>
  <c r="N526" i="4"/>
  <c r="N499" i="4"/>
  <c r="N516" i="4"/>
  <c r="N507" i="4"/>
  <c r="N517" i="4"/>
  <c r="N498" i="4"/>
  <c r="N518" i="4"/>
  <c r="P96" i="4"/>
  <c r="P506" i="4" s="1" a="1"/>
  <c r="P506" i="4" s="1"/>
  <c r="N506" i="4"/>
  <c r="N496" i="4"/>
  <c r="J512" i="116"/>
  <c r="N499" i="116"/>
  <c r="J531" i="116"/>
  <c r="N518" i="116"/>
  <c r="N3" i="107"/>
  <c r="H11" i="107" s="1"/>
  <c r="J512" i="108"/>
  <c r="N499" i="108"/>
  <c r="N519" i="108"/>
  <c r="N530" i="114"/>
  <c r="N503" i="114"/>
  <c r="N518" i="114"/>
  <c r="L512" i="114"/>
  <c r="N519" i="114"/>
  <c r="N501" i="114"/>
  <c r="N521" i="114"/>
  <c r="N499" i="114"/>
  <c r="E24" i="113"/>
  <c r="G24" i="113" s="1"/>
  <c r="I24" i="113" s="1"/>
  <c r="M502" i="4" a="1"/>
  <c r="M502" i="4" s="1"/>
  <c r="G503" i="4" a="1"/>
  <c r="G503" i="4" s="1"/>
  <c r="H502" i="4" a="1"/>
  <c r="H502" i="4" s="1"/>
  <c r="J502" i="4" a="1"/>
  <c r="J502" i="4" s="1"/>
  <c r="F500" i="4" a="1"/>
  <c r="F500" i="4" s="1"/>
  <c r="F508" i="4" s="1"/>
  <c r="M500" i="4" a="1"/>
  <c r="M500" i="4" s="1"/>
  <c r="L503" i="4" a="1"/>
  <c r="L503" i="4" s="1"/>
  <c r="I507" i="129" a="1"/>
  <c r="I507" i="129" s="1"/>
  <c r="I502" i="4" a="1"/>
  <c r="I502" i="4" s="1"/>
  <c r="L500" i="4" a="1"/>
  <c r="L500" i="4" s="1"/>
  <c r="K503" i="4" a="1"/>
  <c r="K503" i="4" s="1"/>
  <c r="G502" i="4" a="1"/>
  <c r="G502" i="4" s="1"/>
  <c r="F504" i="4" a="1"/>
  <c r="F504" i="4" s="1"/>
  <c r="G507" i="129" a="1"/>
  <c r="G507" i="129" s="1"/>
  <c r="N507" i="129" s="1"/>
  <c r="H507" i="129" a="1"/>
  <c r="H507" i="129" s="1"/>
  <c r="K502" i="4" a="1"/>
  <c r="K502" i="4" s="1"/>
  <c r="C522" i="4"/>
  <c r="C526" i="129"/>
  <c r="F503" i="4" a="1"/>
  <c r="F503" i="4" s="1"/>
  <c r="G520" i="4" a="1"/>
  <c r="G520" i="4" s="1"/>
  <c r="C521" i="4"/>
  <c r="C519" i="4"/>
  <c r="C527" i="129"/>
  <c r="L527" i="129" s="1" a="1"/>
  <c r="L527" i="129" s="1"/>
  <c r="I503" i="4" a="1"/>
  <c r="I503" i="4" s="1"/>
  <c r="C523" i="4"/>
  <c r="M523" i="4" s="1" a="1"/>
  <c r="M523" i="4" s="1"/>
  <c r="H504" i="4" a="1"/>
  <c r="H504" i="4" s="1"/>
  <c r="C523" i="129"/>
  <c r="K512" i="129"/>
  <c r="G524" i="4" a="1"/>
  <c r="G524" i="4" s="1"/>
  <c r="L520" i="4" a="1"/>
  <c r="L520" i="4" s="1"/>
  <c r="J520" i="4" a="1"/>
  <c r="J520" i="4" s="1"/>
  <c r="I524" i="4" a="1"/>
  <c r="I524" i="4" s="1"/>
  <c r="F524" i="4" a="1"/>
  <c r="F524" i="4" s="1"/>
  <c r="H519" i="4" a="1"/>
  <c r="H519" i="4" s="1"/>
  <c r="G505" i="4" a="1"/>
  <c r="G505" i="4" s="1"/>
  <c r="N505" i="4" s="1"/>
  <c r="H501" i="4" a="1"/>
  <c r="H501" i="4" s="1"/>
  <c r="I504" i="4" a="1"/>
  <c r="I504" i="4" s="1"/>
  <c r="J500" i="4" a="1"/>
  <c r="J500" i="4" s="1"/>
  <c r="J508" i="4" s="1"/>
  <c r="F504" i="129" a="1"/>
  <c r="F504" i="129" s="1"/>
  <c r="M505" i="129" a="1"/>
  <c r="M505" i="129" s="1"/>
  <c r="M512" i="129" s="1"/>
  <c r="I506" i="129" a="1"/>
  <c r="I506" i="129" s="1"/>
  <c r="I523" i="4" a="1"/>
  <c r="I523" i="4" s="1"/>
  <c r="F524" i="129" a="1"/>
  <c r="F524" i="129" s="1"/>
  <c r="I528" i="129" a="1"/>
  <c r="I528" i="129" s="1"/>
  <c r="F528" i="129" a="1"/>
  <c r="F528" i="129" s="1"/>
  <c r="H509" i="129" a="1"/>
  <c r="H509" i="129" s="1"/>
  <c r="H512" i="129" s="1"/>
  <c r="G504" i="129" a="1"/>
  <c r="G504" i="129" s="1"/>
  <c r="G509" i="129" a="1"/>
  <c r="G509" i="129" s="1"/>
  <c r="K524" i="129" a="1"/>
  <c r="K524" i="129" s="1"/>
  <c r="L528" i="129" a="1"/>
  <c r="L528" i="129" s="1"/>
  <c r="K528" i="129" a="1"/>
  <c r="K528" i="129" s="1"/>
  <c r="G505" i="129" a="1"/>
  <c r="G505" i="129" s="1"/>
  <c r="N505" i="129" s="1"/>
  <c r="E41" i="152" s="1"/>
  <c r="G41" i="152" s="1"/>
  <c r="L509" i="129" a="1"/>
  <c r="L509" i="129" s="1"/>
  <c r="L523" i="4" a="1"/>
  <c r="L523" i="4" s="1"/>
  <c r="G523" i="4" a="1"/>
  <c r="G523" i="4" s="1"/>
  <c r="I500" i="4" a="1"/>
  <c r="I500" i="4" s="1"/>
  <c r="L505" i="4" a="1"/>
  <c r="L505" i="4" s="1"/>
  <c r="M501" i="4" a="1"/>
  <c r="M501" i="4" s="1"/>
  <c r="G527" i="129" a="1"/>
  <c r="G527" i="129" s="1"/>
  <c r="I504" i="129" a="1"/>
  <c r="I504" i="129" s="1"/>
  <c r="M506" i="129" a="1"/>
  <c r="M506" i="129" s="1"/>
  <c r="J508" i="129" a="1"/>
  <c r="J508" i="129" s="1"/>
  <c r="G504" i="4" a="1"/>
  <c r="G504" i="4" s="1"/>
  <c r="I520" i="4" a="1"/>
  <c r="I520" i="4" s="1"/>
  <c r="I524" i="129" a="1"/>
  <c r="I524" i="129" s="1"/>
  <c r="L525" i="129" a="1"/>
  <c r="L525" i="129" s="1"/>
  <c r="I525" i="129" a="1"/>
  <c r="I525" i="129" s="1"/>
  <c r="G528" i="129" a="1"/>
  <c r="G528" i="129" s="1"/>
  <c r="K527" i="129" a="1"/>
  <c r="K527" i="129" s="1"/>
  <c r="J523" i="4" a="1"/>
  <c r="J523" i="4" s="1"/>
  <c r="I509" i="129" a="1"/>
  <c r="I509" i="129" s="1"/>
  <c r="J504" i="129" a="1"/>
  <c r="J504" i="129" s="1"/>
  <c r="L508" i="129" a="1"/>
  <c r="L508" i="129" s="1"/>
  <c r="K523" i="4" a="1"/>
  <c r="K523" i="4" s="1"/>
  <c r="F519" i="4" a="1"/>
  <c r="F519" i="4" s="1"/>
  <c r="G500" i="4" a="1"/>
  <c r="G500" i="4" s="1"/>
  <c r="K504" i="4" a="1"/>
  <c r="K504" i="4" s="1"/>
  <c r="L524" i="129" a="1"/>
  <c r="L524" i="129" s="1"/>
  <c r="J525" i="129" a="1"/>
  <c r="J525" i="129" s="1"/>
  <c r="J528" i="129" a="1"/>
  <c r="J528" i="129" s="1"/>
  <c r="I527" i="129" a="1"/>
  <c r="I527" i="129" s="1"/>
  <c r="H527" i="129" a="1"/>
  <c r="H527" i="129" s="1"/>
  <c r="M527" i="129" a="1"/>
  <c r="M527" i="129" s="1"/>
  <c r="K519" i="4" a="1"/>
  <c r="K519" i="4" s="1"/>
  <c r="I519" i="4" a="1"/>
  <c r="I519" i="4" s="1"/>
  <c r="H523" i="4" a="1"/>
  <c r="H523" i="4" s="1"/>
  <c r="M504" i="4" a="1"/>
  <c r="M504" i="4" s="1"/>
  <c r="I505" i="4" a="1"/>
  <c r="I505" i="4" s="1"/>
  <c r="K501" i="4" a="1"/>
  <c r="K501" i="4" s="1"/>
  <c r="K508" i="4" s="1"/>
  <c r="J509" i="129" a="1"/>
  <c r="J509" i="129" s="1"/>
  <c r="F509" i="129" a="1"/>
  <c r="F509" i="129" s="1"/>
  <c r="L504" i="129" a="1"/>
  <c r="L504" i="129" s="1"/>
  <c r="M508" i="129" a="1"/>
  <c r="M508" i="129" s="1"/>
  <c r="F523" i="4" a="1"/>
  <c r="F523" i="4" s="1"/>
  <c r="H524" i="129" a="1"/>
  <c r="H524" i="129" s="1"/>
  <c r="F527" i="129" a="1"/>
  <c r="F527" i="129" s="1"/>
  <c r="J527" i="129" a="1"/>
  <c r="J527" i="129" s="1"/>
  <c r="P501" i="4" a="1"/>
  <c r="P501" i="4" s="1"/>
  <c r="P502" i="4" a="1"/>
  <c r="P502" i="4" s="1"/>
  <c r="P503" i="4" a="1"/>
  <c r="P503" i="4" s="1"/>
  <c r="P495" i="4" a="1"/>
  <c r="P495" i="4" s="1"/>
  <c r="P504" i="4" a="1"/>
  <c r="P504" i="4" s="1"/>
  <c r="P496" i="4" a="1"/>
  <c r="P496" i="4" s="1"/>
  <c r="N4" i="3" s="1"/>
  <c r="P498" i="4" a="1"/>
  <c r="P498" i="4" s="1"/>
  <c r="N6" i="3" s="1"/>
  <c r="P499" i="4" a="1"/>
  <c r="P499" i="4" s="1"/>
  <c r="N7" i="3" s="1"/>
  <c r="P511" i="129" a="1"/>
  <c r="P511" i="129" s="1"/>
  <c r="P506" i="129" a="1"/>
  <c r="P506" i="129" s="1"/>
  <c r="N10" i="152" s="1"/>
  <c r="P502" i="129" a="1"/>
  <c r="P502" i="129" s="1"/>
  <c r="N6" i="152" s="1"/>
  <c r="P510" i="129" a="1"/>
  <c r="P510" i="129" s="1"/>
  <c r="P509" i="129" a="1"/>
  <c r="P509" i="129" s="1"/>
  <c r="N13" i="152" s="1"/>
  <c r="P505" i="129" a="1"/>
  <c r="P505" i="129" s="1"/>
  <c r="N9" i="152" s="1"/>
  <c r="P501" i="129" a="1"/>
  <c r="P501" i="129" s="1"/>
  <c r="N5" i="152" s="1"/>
  <c r="P499" i="129" a="1"/>
  <c r="P499" i="129" s="1"/>
  <c r="P508" i="129" a="1"/>
  <c r="P508" i="129" s="1"/>
  <c r="N12" i="152" s="1"/>
  <c r="P504" i="129" a="1"/>
  <c r="P504" i="129" s="1"/>
  <c r="N8" i="152" s="1"/>
  <c r="P500" i="129" a="1"/>
  <c r="P500" i="129" s="1"/>
  <c r="N4" i="152" s="1"/>
  <c r="P507" i="129" a="1"/>
  <c r="P507" i="129" s="1"/>
  <c r="N11" i="152" s="1"/>
  <c r="P503" i="129" a="1"/>
  <c r="P503" i="129" s="1"/>
  <c r="N7" i="152" s="1"/>
  <c r="F512" i="112" l="1"/>
  <c r="E26" i="111" s="1"/>
  <c r="G26" i="111" s="1"/>
  <c r="I26" i="111" s="1"/>
  <c r="G531" i="112"/>
  <c r="I512" i="112"/>
  <c r="L531" i="112"/>
  <c r="N526" i="112"/>
  <c r="N505" i="116"/>
  <c r="E41" i="115" s="1"/>
  <c r="G41" i="115" s="1"/>
  <c r="E23" i="119"/>
  <c r="G23" i="119" s="1"/>
  <c r="I23" i="119" s="1"/>
  <c r="E24" i="119"/>
  <c r="G24" i="119" s="1"/>
  <c r="I24" i="119" s="1"/>
  <c r="E25" i="119"/>
  <c r="G25" i="119" s="1"/>
  <c r="I25" i="119" s="1"/>
  <c r="G22" i="119"/>
  <c r="I22" i="119" s="1"/>
  <c r="E25" i="125"/>
  <c r="G25" i="125" s="1"/>
  <c r="I25" i="125" s="1"/>
  <c r="E24" i="125"/>
  <c r="G24" i="125" s="1"/>
  <c r="I24" i="125" s="1"/>
  <c r="G22" i="125"/>
  <c r="I22" i="125" s="1"/>
  <c r="E23" i="125"/>
  <c r="G23" i="125" s="1"/>
  <c r="I23" i="125" s="1"/>
  <c r="J531" i="110"/>
  <c r="L512" i="126"/>
  <c r="H512" i="124"/>
  <c r="N527" i="120"/>
  <c r="E25" i="113"/>
  <c r="G25" i="113" s="1"/>
  <c r="I25" i="113" s="1"/>
  <c r="G22" i="113"/>
  <c r="I22" i="113" s="1"/>
  <c r="I38" i="113" s="1"/>
  <c r="E8" i="106" s="1"/>
  <c r="E23" i="113"/>
  <c r="G23" i="113" s="1"/>
  <c r="I23" i="113" s="1"/>
  <c r="L531" i="120"/>
  <c r="H512" i="122"/>
  <c r="L512" i="124"/>
  <c r="H512" i="118"/>
  <c r="G512" i="122"/>
  <c r="E22" i="121" s="1"/>
  <c r="H512" i="114"/>
  <c r="N525" i="120"/>
  <c r="F512" i="118"/>
  <c r="E26" i="117" s="1"/>
  <c r="G26" i="117" s="1"/>
  <c r="I26" i="117" s="1"/>
  <c r="N505" i="110"/>
  <c r="E41" i="109" s="1"/>
  <c r="G41" i="109" s="1"/>
  <c r="F512" i="110"/>
  <c r="N504" i="112"/>
  <c r="I526" i="122" a="1"/>
  <c r="I526" i="122" s="1"/>
  <c r="L526" i="122" a="1"/>
  <c r="L526" i="122" s="1"/>
  <c r="G526" i="122" a="1"/>
  <c r="G526" i="122" s="1"/>
  <c r="J526" i="122" a="1"/>
  <c r="J526" i="122" s="1"/>
  <c r="H526" i="122" a="1"/>
  <c r="H526" i="122" s="1"/>
  <c r="K526" i="122" a="1"/>
  <c r="K526" i="122" s="1"/>
  <c r="F526" i="122" a="1"/>
  <c r="F526" i="122" s="1"/>
  <c r="M526" i="122" a="1"/>
  <c r="M526" i="122" s="1"/>
  <c r="N523" i="110"/>
  <c r="N512" i="108"/>
  <c r="F523" i="124" a="1"/>
  <c r="F523" i="124" s="1"/>
  <c r="M523" i="124" a="1"/>
  <c r="M523" i="124" s="1"/>
  <c r="K523" i="124" a="1"/>
  <c r="K523" i="124" s="1"/>
  <c r="K531" i="124" s="1"/>
  <c r="H523" i="124" a="1"/>
  <c r="H523" i="124" s="1"/>
  <c r="H531" i="124" s="1"/>
  <c r="L523" i="124" a="1"/>
  <c r="L523" i="124" s="1"/>
  <c r="J523" i="124" a="1"/>
  <c r="J523" i="124" s="1"/>
  <c r="I523" i="124" a="1"/>
  <c r="I523" i="124" s="1"/>
  <c r="G523" i="124" a="1"/>
  <c r="G523" i="124" s="1"/>
  <c r="N507" i="124"/>
  <c r="L525" i="126" a="1"/>
  <c r="L525" i="126" s="1"/>
  <c r="H525" i="126" a="1"/>
  <c r="H525" i="126" s="1"/>
  <c r="M525" i="126" a="1"/>
  <c r="M525" i="126" s="1"/>
  <c r="F525" i="126" a="1"/>
  <c r="F525" i="126" s="1"/>
  <c r="K525" i="126" a="1"/>
  <c r="K525" i="126" s="1"/>
  <c r="J525" i="126" a="1"/>
  <c r="J525" i="126" s="1"/>
  <c r="I525" i="126" a="1"/>
  <c r="I525" i="126" s="1"/>
  <c r="G525" i="126" a="1"/>
  <c r="G525" i="126" s="1"/>
  <c r="H525" i="122" a="1"/>
  <c r="H525" i="122" s="1"/>
  <c r="M525" i="122" a="1"/>
  <c r="M525" i="122" s="1"/>
  <c r="F525" i="122" a="1"/>
  <c r="F525" i="122" s="1"/>
  <c r="K525" i="122" a="1"/>
  <c r="K525" i="122" s="1"/>
  <c r="I525" i="122" a="1"/>
  <c r="I525" i="122" s="1"/>
  <c r="J525" i="122" a="1"/>
  <c r="J525" i="122" s="1"/>
  <c r="L525" i="122" a="1"/>
  <c r="L525" i="122" s="1"/>
  <c r="G525" i="122" a="1"/>
  <c r="G525" i="122" s="1"/>
  <c r="J524" i="110" a="1"/>
  <c r="J524" i="110" s="1"/>
  <c r="H524" i="110" a="1"/>
  <c r="H524" i="110" s="1"/>
  <c r="H531" i="110" s="1"/>
  <c r="F524" i="110" a="1"/>
  <c r="F524" i="110" s="1"/>
  <c r="L524" i="110" a="1"/>
  <c r="L524" i="110" s="1"/>
  <c r="M524" i="110" a="1"/>
  <c r="M524" i="110" s="1"/>
  <c r="M531" i="110" s="1"/>
  <c r="K524" i="110" a="1"/>
  <c r="K524" i="110" s="1"/>
  <c r="K531" i="110" s="1"/>
  <c r="I524" i="110" a="1"/>
  <c r="I524" i="110" s="1"/>
  <c r="I531" i="110" s="1"/>
  <c r="G524" i="110" a="1"/>
  <c r="G524" i="110" s="1"/>
  <c r="G531" i="110" s="1"/>
  <c r="G22" i="117"/>
  <c r="I22" i="117" s="1"/>
  <c r="E23" i="117"/>
  <c r="G23" i="117" s="1"/>
  <c r="I23" i="117" s="1"/>
  <c r="E25" i="117"/>
  <c r="G25" i="117" s="1"/>
  <c r="I25" i="117" s="1"/>
  <c r="E24" i="117"/>
  <c r="G24" i="117" s="1"/>
  <c r="I24" i="117" s="1"/>
  <c r="N524" i="120"/>
  <c r="E24" i="109"/>
  <c r="G24" i="109" s="1"/>
  <c r="I24" i="109" s="1"/>
  <c r="E25" i="109"/>
  <c r="G25" i="109" s="1"/>
  <c r="I25" i="109" s="1"/>
  <c r="E23" i="109"/>
  <c r="G23" i="109" s="1"/>
  <c r="I23" i="109" s="1"/>
  <c r="G22" i="109"/>
  <c r="I22" i="109" s="1"/>
  <c r="J512" i="122"/>
  <c r="P507" i="114" a="1"/>
  <c r="P507" i="114" s="1"/>
  <c r="H512" i="110"/>
  <c r="G17" i="121"/>
  <c r="G13" i="2" s="1"/>
  <c r="I17" i="121"/>
  <c r="N505" i="120"/>
  <c r="E41" i="119" s="1"/>
  <c r="G41" i="119" s="1"/>
  <c r="I41" i="119" s="1"/>
  <c r="I52" i="119" s="1"/>
  <c r="F11" i="106" s="1"/>
  <c r="L531" i="110"/>
  <c r="J524" i="126" a="1"/>
  <c r="J524" i="126" s="1"/>
  <c r="J531" i="126" s="1"/>
  <c r="M524" i="126" a="1"/>
  <c r="M524" i="126" s="1"/>
  <c r="H524" i="126" a="1"/>
  <c r="H524" i="126" s="1"/>
  <c r="H531" i="126" s="1"/>
  <c r="F524" i="126" a="1"/>
  <c r="F524" i="126" s="1"/>
  <c r="N524" i="126" s="1"/>
  <c r="K524" i="126" a="1"/>
  <c r="K524" i="126" s="1"/>
  <c r="K531" i="126" s="1"/>
  <c r="L524" i="126" a="1"/>
  <c r="L524" i="126" s="1"/>
  <c r="L531" i="126" s="1"/>
  <c r="G524" i="126" a="1"/>
  <c r="G524" i="126" s="1"/>
  <c r="I524" i="126" a="1"/>
  <c r="I524" i="126" s="1"/>
  <c r="J525" i="114" a="1"/>
  <c r="J525" i="114" s="1"/>
  <c r="J531" i="114" s="1"/>
  <c r="H525" i="114" a="1"/>
  <c r="H525" i="114" s="1"/>
  <c r="H531" i="114" s="1"/>
  <c r="L525" i="114" a="1"/>
  <c r="L525" i="114" s="1"/>
  <c r="L531" i="114" s="1"/>
  <c r="F525" i="114" a="1"/>
  <c r="F525" i="114" s="1"/>
  <c r="F531" i="114" s="1"/>
  <c r="G525" i="114" a="1"/>
  <c r="G525" i="114" s="1"/>
  <c r="G531" i="114" s="1"/>
  <c r="M525" i="114" a="1"/>
  <c r="M525" i="114" s="1"/>
  <c r="M531" i="114" s="1"/>
  <c r="I525" i="114" a="1"/>
  <c r="I525" i="114" s="1"/>
  <c r="I531" i="114" s="1"/>
  <c r="K525" i="114" a="1"/>
  <c r="K525" i="114" s="1"/>
  <c r="K531" i="114" s="1"/>
  <c r="I512" i="114"/>
  <c r="F512" i="124"/>
  <c r="N512" i="118"/>
  <c r="P512" i="126"/>
  <c r="D17" i="125" s="1"/>
  <c r="N506" i="122"/>
  <c r="H526" i="126" a="1"/>
  <c r="H526" i="126" s="1"/>
  <c r="F526" i="126" a="1"/>
  <c r="F526" i="126" s="1"/>
  <c r="J526" i="126" a="1"/>
  <c r="J526" i="126" s="1"/>
  <c r="M526" i="126" a="1"/>
  <c r="M526" i="126" s="1"/>
  <c r="G526" i="126" a="1"/>
  <c r="G526" i="126" s="1"/>
  <c r="K526" i="126" a="1"/>
  <c r="K526" i="126" s="1"/>
  <c r="I526" i="126" a="1"/>
  <c r="I526" i="126" s="1"/>
  <c r="L526" i="126" a="1"/>
  <c r="L526" i="126" s="1"/>
  <c r="N505" i="122"/>
  <c r="E41" i="121" s="1"/>
  <c r="G41" i="121" s="1"/>
  <c r="P506" i="114" a="1"/>
  <c r="P506" i="114" s="1"/>
  <c r="N506" i="126"/>
  <c r="N507" i="126"/>
  <c r="L526" i="124" a="1"/>
  <c r="L526" i="124" s="1"/>
  <c r="J526" i="124" a="1"/>
  <c r="J526" i="124" s="1"/>
  <c r="M526" i="124" a="1"/>
  <c r="M526" i="124" s="1"/>
  <c r="H526" i="124" a="1"/>
  <c r="H526" i="124" s="1"/>
  <c r="G526" i="124" a="1"/>
  <c r="G526" i="124" s="1"/>
  <c r="I526" i="124" a="1"/>
  <c r="I526" i="124" s="1"/>
  <c r="F526" i="124" a="1"/>
  <c r="F526" i="124" s="1"/>
  <c r="K526" i="124" a="1"/>
  <c r="K526" i="124" s="1"/>
  <c r="L527" i="118" a="1"/>
  <c r="L527" i="118" s="1"/>
  <c r="G527" i="118" a="1"/>
  <c r="G527" i="118" s="1"/>
  <c r="I527" i="118" a="1"/>
  <c r="I527" i="118" s="1"/>
  <c r="J527" i="118" a="1"/>
  <c r="J527" i="118" s="1"/>
  <c r="K527" i="118" a="1"/>
  <c r="K527" i="118" s="1"/>
  <c r="M527" i="118" a="1"/>
  <c r="M527" i="118" s="1"/>
  <c r="F527" i="118" a="1"/>
  <c r="F527" i="118" s="1"/>
  <c r="H527" i="118" a="1"/>
  <c r="H527" i="118" s="1"/>
  <c r="G531" i="120"/>
  <c r="N523" i="120"/>
  <c r="N531" i="120" s="1"/>
  <c r="F512" i="122"/>
  <c r="N504" i="122"/>
  <c r="N504" i="114"/>
  <c r="N507" i="122"/>
  <c r="H523" i="118" a="1"/>
  <c r="H523" i="118" s="1"/>
  <c r="M523" i="118" a="1"/>
  <c r="M523" i="118" s="1"/>
  <c r="G523" i="118" a="1"/>
  <c r="G523" i="118" s="1"/>
  <c r="G531" i="118" s="1"/>
  <c r="L523" i="118" a="1"/>
  <c r="L523" i="118" s="1"/>
  <c r="L531" i="118" s="1"/>
  <c r="J523" i="118" a="1"/>
  <c r="J523" i="118" s="1"/>
  <c r="J531" i="118" s="1"/>
  <c r="F523" i="118" a="1"/>
  <c r="F523" i="118" s="1"/>
  <c r="I523" i="118" a="1"/>
  <c r="I523" i="118" s="1"/>
  <c r="I531" i="118" s="1"/>
  <c r="K523" i="118" a="1"/>
  <c r="K523" i="118" s="1"/>
  <c r="H531" i="120"/>
  <c r="F512" i="126"/>
  <c r="N506" i="124"/>
  <c r="N523" i="114"/>
  <c r="H512" i="126"/>
  <c r="P512" i="124"/>
  <c r="D17" i="123" s="1"/>
  <c r="G512" i="124"/>
  <c r="E22" i="123" s="1"/>
  <c r="N504" i="124"/>
  <c r="K523" i="122" a="1"/>
  <c r="K523" i="122" s="1"/>
  <c r="I523" i="122" a="1"/>
  <c r="I523" i="122" s="1"/>
  <c r="I531" i="122" s="1"/>
  <c r="G523" i="122" a="1"/>
  <c r="G523" i="122" s="1"/>
  <c r="M523" i="122" a="1"/>
  <c r="M523" i="122" s="1"/>
  <c r="F523" i="122" a="1"/>
  <c r="F523" i="122" s="1"/>
  <c r="J523" i="122" a="1"/>
  <c r="J523" i="122" s="1"/>
  <c r="J531" i="122" s="1"/>
  <c r="H523" i="122" a="1"/>
  <c r="H523" i="122" s="1"/>
  <c r="H531" i="122" s="1"/>
  <c r="L523" i="122" a="1"/>
  <c r="L523" i="122" s="1"/>
  <c r="L531" i="122" s="1"/>
  <c r="M531" i="120"/>
  <c r="N507" i="108"/>
  <c r="F512" i="120"/>
  <c r="N504" i="126"/>
  <c r="F531" i="120"/>
  <c r="P503" i="116" a="1"/>
  <c r="P503" i="116" s="1"/>
  <c r="N7" i="115" s="1"/>
  <c r="N508" i="126"/>
  <c r="N506" i="118"/>
  <c r="J512" i="120"/>
  <c r="J531" i="120"/>
  <c r="N524" i="124"/>
  <c r="N504" i="120"/>
  <c r="I526" i="108" a="1"/>
  <c r="I526" i="108" s="1"/>
  <c r="I531" i="108" s="1"/>
  <c r="G526" i="108" a="1"/>
  <c r="G526" i="108" s="1"/>
  <c r="G531" i="108" s="1"/>
  <c r="H526" i="108" a="1"/>
  <c r="H526" i="108" s="1"/>
  <c r="H531" i="108" s="1"/>
  <c r="F526" i="108" a="1"/>
  <c r="F526" i="108" s="1"/>
  <c r="F531" i="108" s="1"/>
  <c r="K526" i="108" a="1"/>
  <c r="K526" i="108" s="1"/>
  <c r="K531" i="108" s="1"/>
  <c r="L526" i="108" a="1"/>
  <c r="L526" i="108" s="1"/>
  <c r="L531" i="108" s="1"/>
  <c r="J526" i="108" a="1"/>
  <c r="J526" i="108" s="1"/>
  <c r="M526" i="108" a="1"/>
  <c r="M526" i="108" s="1"/>
  <c r="M531" i="108" s="1"/>
  <c r="N523" i="126"/>
  <c r="I38" i="107"/>
  <c r="E5" i="106" s="1"/>
  <c r="P509" i="116" a="1"/>
  <c r="P509" i="116" s="1"/>
  <c r="P506" i="116" a="1"/>
  <c r="P506" i="116" s="1"/>
  <c r="P504" i="114" a="1"/>
  <c r="P504" i="114" s="1"/>
  <c r="P511" i="116" a="1"/>
  <c r="P511" i="116" s="1"/>
  <c r="P505" i="116" a="1"/>
  <c r="P505" i="116" s="1"/>
  <c r="P510" i="114" a="1"/>
  <c r="P510" i="114" s="1"/>
  <c r="P502" i="116" a="1"/>
  <c r="P502" i="116" s="1"/>
  <c r="N6" i="115" s="1"/>
  <c r="P510" i="116" a="1"/>
  <c r="P510" i="116" s="1"/>
  <c r="P500" i="114" a="1"/>
  <c r="P500" i="114" s="1"/>
  <c r="N4" i="113" s="1"/>
  <c r="P505" i="114" a="1"/>
  <c r="P505" i="114" s="1"/>
  <c r="P501" i="116" a="1"/>
  <c r="P501" i="116" s="1"/>
  <c r="N5" i="115" s="1"/>
  <c r="P512" i="120"/>
  <c r="D17" i="119" s="1"/>
  <c r="P501" i="114" a="1"/>
  <c r="P501" i="114" s="1"/>
  <c r="N5" i="113" s="1"/>
  <c r="P502" i="114" a="1"/>
  <c r="P502" i="114" s="1"/>
  <c r="N6" i="113" s="1"/>
  <c r="P499" i="116" a="1"/>
  <c r="P499" i="116" s="1"/>
  <c r="P512" i="110"/>
  <c r="D17" i="109" s="1"/>
  <c r="N3" i="109"/>
  <c r="H11" i="109" s="1"/>
  <c r="P503" i="114" a="1"/>
  <c r="P503" i="114" s="1"/>
  <c r="N7" i="113" s="1"/>
  <c r="P512" i="108"/>
  <c r="D17" i="107" s="1"/>
  <c r="G17" i="107" s="1"/>
  <c r="G6" i="2" s="1"/>
  <c r="P511" i="114" a="1"/>
  <c r="P511" i="114" s="1"/>
  <c r="P500" i="116" a="1"/>
  <c r="P500" i="116" s="1"/>
  <c r="N4" i="115" s="1"/>
  <c r="H14" i="119"/>
  <c r="I56" i="119"/>
  <c r="P509" i="114" a="1"/>
  <c r="P509" i="114" s="1"/>
  <c r="P508" i="116" a="1"/>
  <c r="P508" i="116" s="1"/>
  <c r="P499" i="114" a="1"/>
  <c r="P499" i="114" s="1"/>
  <c r="N3" i="113" s="1"/>
  <c r="H11" i="113" s="1"/>
  <c r="P508" i="114" a="1"/>
  <c r="P508" i="114" s="1"/>
  <c r="P507" i="116" a="1"/>
  <c r="P507" i="116" s="1"/>
  <c r="P504" i="116" a="1"/>
  <c r="P504" i="116" s="1"/>
  <c r="P512" i="118"/>
  <c r="D17" i="117" s="1"/>
  <c r="N3" i="117"/>
  <c r="H11" i="117" s="1"/>
  <c r="F11" i="2"/>
  <c r="H11" i="2" s="1" a="1"/>
  <c r="H11" i="2" s="1"/>
  <c r="J11" i="2" s="1"/>
  <c r="F13" i="117"/>
  <c r="H13" i="117" s="1"/>
  <c r="N512" i="116"/>
  <c r="F13" i="115" s="1"/>
  <c r="H13" i="115" s="1"/>
  <c r="E24" i="115"/>
  <c r="G24" i="115" s="1"/>
  <c r="I24" i="115" s="1"/>
  <c r="G22" i="115"/>
  <c r="I22" i="115" s="1"/>
  <c r="E23" i="115"/>
  <c r="G23" i="115" s="1"/>
  <c r="I23" i="115" s="1"/>
  <c r="N531" i="116"/>
  <c r="N531" i="112"/>
  <c r="E25" i="111"/>
  <c r="G25" i="111" s="1"/>
  <c r="I25" i="111" s="1"/>
  <c r="E23" i="111"/>
  <c r="G23" i="111" s="1"/>
  <c r="I23" i="111" s="1"/>
  <c r="G22" i="111"/>
  <c r="I22" i="111" s="1"/>
  <c r="E24" i="111"/>
  <c r="G24" i="111" s="1"/>
  <c r="I24" i="111" s="1"/>
  <c r="N3" i="111"/>
  <c r="H11" i="111" s="1"/>
  <c r="P512" i="112"/>
  <c r="D17" i="111" s="1"/>
  <c r="P505" i="4" a="1"/>
  <c r="P505" i="4" s="1"/>
  <c r="P500" i="4" a="1"/>
  <c r="P500" i="4" s="1"/>
  <c r="P497" i="4" a="1"/>
  <c r="P497" i="4" s="1"/>
  <c r="N5" i="3" s="1"/>
  <c r="P507" i="4" a="1"/>
  <c r="P507" i="4" s="1"/>
  <c r="N502" i="4"/>
  <c r="N503" i="4"/>
  <c r="I56" i="107"/>
  <c r="H14" i="107"/>
  <c r="F6" i="2"/>
  <c r="H6" i="2" s="1" a="1"/>
  <c r="H6" i="2" s="1"/>
  <c r="J6" i="2" s="1"/>
  <c r="F13" i="107"/>
  <c r="H13" i="107" s="1"/>
  <c r="N512" i="114"/>
  <c r="G508" i="4"/>
  <c r="E22" i="3" s="1"/>
  <c r="E23" i="3" s="1"/>
  <c r="G23" i="3" s="1"/>
  <c r="I23" i="3" s="1"/>
  <c r="N520" i="4"/>
  <c r="N506" i="129"/>
  <c r="G519" i="4" a="1"/>
  <c r="G519" i="4" s="1"/>
  <c r="M519" i="4" a="1"/>
  <c r="M519" i="4" s="1"/>
  <c r="M527" i="4" s="1"/>
  <c r="L519" i="4" a="1"/>
  <c r="L519" i="4" s="1"/>
  <c r="L527" i="4" s="1"/>
  <c r="J519" i="4" a="1"/>
  <c r="J519" i="4" s="1"/>
  <c r="N527" i="129"/>
  <c r="G526" i="129" a="1"/>
  <c r="G526" i="129" s="1"/>
  <c r="L526" i="129" a="1"/>
  <c r="L526" i="129" s="1"/>
  <c r="I526" i="129" a="1"/>
  <c r="I526" i="129" s="1"/>
  <c r="K526" i="129" a="1"/>
  <c r="K526" i="129" s="1"/>
  <c r="F526" i="129" a="1"/>
  <c r="F526" i="129" s="1"/>
  <c r="M526" i="129" a="1"/>
  <c r="M526" i="129" s="1"/>
  <c r="H526" i="129" a="1"/>
  <c r="H526" i="129" s="1"/>
  <c r="J526" i="129" a="1"/>
  <c r="J526" i="129" s="1"/>
  <c r="J531" i="129" s="1"/>
  <c r="M531" i="129"/>
  <c r="N501" i="4"/>
  <c r="E41" i="3" s="1"/>
  <c r="G41" i="3" s="1"/>
  <c r="I52" i="3" s="1"/>
  <c r="F4" i="106" s="1"/>
  <c r="H508" i="4"/>
  <c r="G522" i="4" a="1"/>
  <c r="G522" i="4" s="1"/>
  <c r="I522" i="4" a="1"/>
  <c r="I522" i="4" s="1"/>
  <c r="H522" i="4" a="1"/>
  <c r="H522" i="4" s="1"/>
  <c r="M522" i="4" a="1"/>
  <c r="M522" i="4" s="1"/>
  <c r="F522" i="4" a="1"/>
  <c r="F522" i="4" s="1"/>
  <c r="J522" i="4" a="1"/>
  <c r="J522" i="4" s="1"/>
  <c r="L522" i="4" a="1"/>
  <c r="L522" i="4" s="1"/>
  <c r="K522" i="4" a="1"/>
  <c r="K522" i="4" s="1"/>
  <c r="G531" i="129"/>
  <c r="G512" i="129"/>
  <c r="E22" i="152" s="1"/>
  <c r="K521" i="4" a="1"/>
  <c r="K521" i="4" s="1"/>
  <c r="K527" i="4" s="1"/>
  <c r="I521" i="4" a="1"/>
  <c r="I521" i="4" s="1"/>
  <c r="I527" i="4" s="1"/>
  <c r="L521" i="4" a="1"/>
  <c r="L521" i="4" s="1"/>
  <c r="J521" i="4" a="1"/>
  <c r="J521" i="4" s="1"/>
  <c r="J527" i="4" s="1"/>
  <c r="F521" i="4" a="1"/>
  <c r="F521" i="4" s="1"/>
  <c r="F527" i="4" s="1"/>
  <c r="H521" i="4" a="1"/>
  <c r="H521" i="4" s="1"/>
  <c r="H527" i="4" s="1"/>
  <c r="M521" i="4" a="1"/>
  <c r="M521" i="4" s="1"/>
  <c r="G521" i="4" a="1"/>
  <c r="G521" i="4" s="1"/>
  <c r="M508" i="4"/>
  <c r="J523" i="129" a="1"/>
  <c r="J523" i="129" s="1"/>
  <c r="L523" i="129" a="1"/>
  <c r="L523" i="129" s="1"/>
  <c r="L531" i="129" s="1"/>
  <c r="K523" i="129" a="1"/>
  <c r="K523" i="129" s="1"/>
  <c r="K531" i="129" s="1"/>
  <c r="G523" i="129" a="1"/>
  <c r="G523" i="129" s="1"/>
  <c r="I523" i="129" a="1"/>
  <c r="I523" i="129" s="1"/>
  <c r="I531" i="129" s="1"/>
  <c r="F523" i="129" a="1"/>
  <c r="F523" i="129" s="1"/>
  <c r="F531" i="129" s="1"/>
  <c r="H523" i="129" a="1"/>
  <c r="H523" i="129" s="1"/>
  <c r="H531" i="129" s="1"/>
  <c r="M523" i="129" a="1"/>
  <c r="M523" i="129" s="1"/>
  <c r="N504" i="4"/>
  <c r="N508" i="129"/>
  <c r="L512" i="129"/>
  <c r="L508" i="4"/>
  <c r="N525" i="129"/>
  <c r="N528" i="129"/>
  <c r="N524" i="4"/>
  <c r="N509" i="129"/>
  <c r="I508" i="4"/>
  <c r="N524" i="129"/>
  <c r="G22" i="3"/>
  <c r="I22" i="3" s="1"/>
  <c r="E26" i="3"/>
  <c r="G26" i="3" s="1"/>
  <c r="I26" i="3" s="1"/>
  <c r="N504" i="129"/>
  <c r="F512" i="129"/>
  <c r="N500" i="4"/>
  <c r="J512" i="129"/>
  <c r="I512" i="129"/>
  <c r="N523" i="4"/>
  <c r="E25" i="152"/>
  <c r="G25" i="152" s="1"/>
  <c r="I25" i="152" s="1"/>
  <c r="G22" i="152"/>
  <c r="I22" i="152" s="1"/>
  <c r="E23" i="152"/>
  <c r="G23" i="152" s="1"/>
  <c r="I23" i="152" s="1"/>
  <c r="E24" i="152"/>
  <c r="G24" i="152" s="1"/>
  <c r="I24" i="152" s="1"/>
  <c r="N3" i="3"/>
  <c r="H11" i="3" s="1"/>
  <c r="P512" i="129"/>
  <c r="D17" i="152" s="1"/>
  <c r="N3" i="152"/>
  <c r="H11" i="152" s="1"/>
  <c r="N512" i="112" l="1"/>
  <c r="I531" i="124"/>
  <c r="G22" i="123"/>
  <c r="I22" i="123" s="1"/>
  <c r="E23" i="123"/>
  <c r="G23" i="123" s="1"/>
  <c r="I23" i="123" s="1"/>
  <c r="E24" i="123"/>
  <c r="G24" i="123" s="1"/>
  <c r="I24" i="123" s="1"/>
  <c r="E25" i="123"/>
  <c r="G25" i="123" s="1"/>
  <c r="I25" i="123" s="1"/>
  <c r="F531" i="118"/>
  <c r="J531" i="124"/>
  <c r="E24" i="121"/>
  <c r="G24" i="121" s="1"/>
  <c r="I24" i="121" s="1"/>
  <c r="E25" i="121"/>
  <c r="G25" i="121" s="1"/>
  <c r="I25" i="121" s="1"/>
  <c r="G22" i="121"/>
  <c r="I22" i="121" s="1"/>
  <c r="I38" i="121" s="1"/>
  <c r="E23" i="121"/>
  <c r="G23" i="121" s="1"/>
  <c r="I23" i="121" s="1"/>
  <c r="N512" i="120"/>
  <c r="E26" i="119"/>
  <c r="G26" i="119" s="1"/>
  <c r="I26" i="119" s="1"/>
  <c r="I38" i="119" s="1"/>
  <c r="E11" i="106" s="1"/>
  <c r="I17" i="123"/>
  <c r="G17" i="123"/>
  <c r="G14" i="2" s="1"/>
  <c r="M531" i="126"/>
  <c r="L531" i="124"/>
  <c r="N524" i="110"/>
  <c r="N531" i="110" s="1"/>
  <c r="N527" i="118"/>
  <c r="M531" i="124"/>
  <c r="N526" i="126"/>
  <c r="N531" i="126"/>
  <c r="H531" i="118"/>
  <c r="N525" i="126"/>
  <c r="N523" i="124"/>
  <c r="F531" i="124"/>
  <c r="N526" i="108"/>
  <c r="N531" i="108" s="1"/>
  <c r="J531" i="108"/>
  <c r="N523" i="122"/>
  <c r="F531" i="122"/>
  <c r="I17" i="125"/>
  <c r="G17" i="125"/>
  <c r="G15" i="2" s="1"/>
  <c r="E26" i="109"/>
  <c r="G26" i="109" s="1"/>
  <c r="I26" i="109" s="1"/>
  <c r="I38" i="109" s="1"/>
  <c r="E6" i="106" s="1"/>
  <c r="N512" i="110"/>
  <c r="I38" i="125"/>
  <c r="M531" i="122"/>
  <c r="N512" i="126"/>
  <c r="E26" i="125"/>
  <c r="G26" i="125" s="1"/>
  <c r="I26" i="125" s="1"/>
  <c r="I531" i="126"/>
  <c r="F531" i="110"/>
  <c r="N525" i="114"/>
  <c r="N531" i="114" s="1"/>
  <c r="F531" i="126"/>
  <c r="M531" i="118"/>
  <c r="F55" i="106"/>
  <c r="G531" i="122"/>
  <c r="E26" i="123"/>
  <c r="G26" i="123" s="1"/>
  <c r="I26" i="123" s="1"/>
  <c r="N512" i="124"/>
  <c r="G531" i="126"/>
  <c r="I38" i="117"/>
  <c r="E10" i="106" s="1"/>
  <c r="K531" i="122"/>
  <c r="N523" i="118"/>
  <c r="K531" i="118"/>
  <c r="N512" i="122"/>
  <c r="E26" i="121"/>
  <c r="G26" i="121" s="1"/>
  <c r="I26" i="121" s="1"/>
  <c r="N526" i="124"/>
  <c r="N525" i="122"/>
  <c r="G531" i="124"/>
  <c r="N526" i="122"/>
  <c r="P512" i="116"/>
  <c r="D17" i="115" s="1"/>
  <c r="G17" i="115" s="1"/>
  <c r="G10" i="2" s="1"/>
  <c r="P512" i="114"/>
  <c r="D17" i="113" s="1"/>
  <c r="I17" i="113" s="1"/>
  <c r="I17" i="109"/>
  <c r="G17" i="109"/>
  <c r="G7" i="2" s="1"/>
  <c r="I17" i="107"/>
  <c r="I17" i="119"/>
  <c r="G17" i="119"/>
  <c r="G12" i="2" s="1"/>
  <c r="C11" i="106"/>
  <c r="I54" i="119"/>
  <c r="H14" i="109"/>
  <c r="I56" i="109"/>
  <c r="N3" i="115"/>
  <c r="H11" i="115" s="1"/>
  <c r="I56" i="115" s="1"/>
  <c r="F10" i="2"/>
  <c r="H10" i="2" s="1" a="1"/>
  <c r="H10" i="2" s="1"/>
  <c r="J10" i="2" s="1"/>
  <c r="I56" i="117"/>
  <c r="H14" i="117"/>
  <c r="G17" i="117"/>
  <c r="G11" i="2" s="1"/>
  <c r="I17" i="117"/>
  <c r="I38" i="115"/>
  <c r="E9" i="106" s="1"/>
  <c r="I56" i="111"/>
  <c r="H14" i="111"/>
  <c r="I38" i="111"/>
  <c r="E7" i="106" s="1"/>
  <c r="I17" i="111"/>
  <c r="G17" i="111"/>
  <c r="G8" i="2" s="1"/>
  <c r="F13" i="111"/>
  <c r="H13" i="111" s="1"/>
  <c r="F8" i="2"/>
  <c r="H8" i="2" s="1" a="1"/>
  <c r="H8" i="2" s="1"/>
  <c r="J8" i="2" s="1"/>
  <c r="P508" i="4"/>
  <c r="D17" i="3" s="1"/>
  <c r="I17" i="3" s="1"/>
  <c r="G527" i="4"/>
  <c r="E24" i="3"/>
  <c r="G24" i="3" s="1"/>
  <c r="I24" i="3" s="1"/>
  <c r="E25" i="3"/>
  <c r="G25" i="3" s="1"/>
  <c r="I25" i="3" s="1"/>
  <c r="I38" i="3" s="1"/>
  <c r="E4" i="106" s="1"/>
  <c r="I54" i="107"/>
  <c r="C5" i="106"/>
  <c r="F13" i="113"/>
  <c r="H13" i="113" s="1"/>
  <c r="F9" i="2"/>
  <c r="H9" i="2" s="1" a="1"/>
  <c r="H9" i="2" s="1"/>
  <c r="J9" i="2" s="1"/>
  <c r="H14" i="113"/>
  <c r="I56" i="113"/>
  <c r="N519" i="4"/>
  <c r="N522" i="4"/>
  <c r="N526" i="129"/>
  <c r="N508" i="4"/>
  <c r="N521" i="4"/>
  <c r="N523" i="129"/>
  <c r="N531" i="129" s="1"/>
  <c r="F5" i="2"/>
  <c r="H5" i="2" s="1" a="1"/>
  <c r="H5" i="2" s="1"/>
  <c r="J5" i="2" s="1"/>
  <c r="F13" i="3"/>
  <c r="H13" i="3" s="1"/>
  <c r="N512" i="129"/>
  <c r="E26" i="152"/>
  <c r="G26" i="152" s="1"/>
  <c r="I26" i="152" s="1"/>
  <c r="I38" i="152" s="1"/>
  <c r="I56" i="152"/>
  <c r="H14" i="152"/>
  <c r="G17" i="152"/>
  <c r="G17" i="2" s="1"/>
  <c r="I17" i="152"/>
  <c r="H14" i="3"/>
  <c r="I56" i="3"/>
  <c r="I54" i="121" l="1"/>
  <c r="E12" i="106"/>
  <c r="G12" i="106" s="1"/>
  <c r="F13" i="2"/>
  <c r="H13" i="2" s="1" a="1"/>
  <c r="H13" i="2" s="1"/>
  <c r="J13" i="2" s="1"/>
  <c r="F13" i="121"/>
  <c r="H13" i="121" s="1"/>
  <c r="N531" i="122"/>
  <c r="N531" i="118"/>
  <c r="E14" i="106"/>
  <c r="G14" i="106" s="1"/>
  <c r="I54" i="125"/>
  <c r="F13" i="109"/>
  <c r="H13" i="109" s="1"/>
  <c r="F7" i="2"/>
  <c r="H7" i="2" s="1" a="1"/>
  <c r="H7" i="2" s="1"/>
  <c r="J7" i="2" s="1"/>
  <c r="F14" i="2"/>
  <c r="H14" i="2" s="1" a="1"/>
  <c r="H14" i="2" s="1"/>
  <c r="J14" i="2" s="1"/>
  <c r="F13" i="123"/>
  <c r="H13" i="123" s="1"/>
  <c r="F15" i="2"/>
  <c r="H15" i="2" s="1" a="1"/>
  <c r="H15" i="2" s="1"/>
  <c r="J15" i="2" s="1"/>
  <c r="F13" i="125"/>
  <c r="H13" i="125" s="1"/>
  <c r="N531" i="124"/>
  <c r="I38" i="123"/>
  <c r="F12" i="2"/>
  <c r="H12" i="2" s="1" a="1"/>
  <c r="H12" i="2" s="1"/>
  <c r="J12" i="2" s="1"/>
  <c r="F13" i="119"/>
  <c r="H13" i="119" s="1"/>
  <c r="G17" i="113"/>
  <c r="G9" i="2" s="1"/>
  <c r="C6" i="106"/>
  <c r="I54" i="109"/>
  <c r="D11" i="106"/>
  <c r="G11" i="106"/>
  <c r="H14" i="115"/>
  <c r="C9" i="106" s="1"/>
  <c r="I17" i="115"/>
  <c r="C10" i="106"/>
  <c r="I54" i="117"/>
  <c r="C7" i="106"/>
  <c r="I54" i="111"/>
  <c r="G17" i="3"/>
  <c r="G5" i="2" s="1"/>
  <c r="N527" i="4"/>
  <c r="D5" i="106"/>
  <c r="G5" i="106"/>
  <c r="C8" i="106"/>
  <c r="I54" i="113"/>
  <c r="F13" i="152"/>
  <c r="H13" i="152" s="1"/>
  <c r="F17" i="2"/>
  <c r="H17" i="2" s="1" a="1"/>
  <c r="H17" i="2" s="1"/>
  <c r="J17" i="2" s="1"/>
  <c r="I54" i="152"/>
  <c r="C4" i="106"/>
  <c r="I54" i="3"/>
  <c r="E13" i="106" l="1"/>
  <c r="G13" i="106" s="1"/>
  <c r="I54" i="123"/>
  <c r="I54" i="115"/>
  <c r="D6" i="106"/>
  <c r="G6" i="106"/>
  <c r="D10" i="106"/>
  <c r="G10" i="106"/>
  <c r="D7" i="106"/>
  <c r="G7" i="106"/>
  <c r="D9" i="106"/>
  <c r="G9" i="106"/>
  <c r="D8" i="106"/>
  <c r="G8" i="106"/>
  <c r="D4" i="106"/>
  <c r="D55" i="106" s="1"/>
  <c r="G4" i="106"/>
  <c r="G55" i="106" s="1"/>
  <c r="C55" i="106"/>
  <c r="E55" i="10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<sst xmlns="http://schemas.openxmlformats.org/spreadsheetml/2006/main" count="6840" uniqueCount="445">
  <si>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</si>
  <si>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</si>
  <si>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</si>
  <si>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</si>
  <si>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</si>
  <si>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</si>
  <si>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</si>
  <si>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</si>
  <si>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</si>
  <si>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</si>
  <si>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</si>
  <si>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</si>
  <si>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</si>
  <si>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</si>
  <si>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</si>
  <si>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</si>
  <si>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</si>
  <si>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</si>
  <si>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</si>
  <si>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</si>
  <si>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</si>
  <si>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</si>
  <si>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</si>
  <si>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</si>
  <si>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</si>
  <si>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</si>
  <si>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</si>
  <si>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</si>
  <si>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</si>
  <si>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</si>
  <si>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</si>
  <si>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</si>
  <si>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</si>
  <si>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</si>
  <si>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</si>
  <si>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</si>
  <si>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</si>
  <si>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</si>
  <si>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</si>
  <si>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</si>
  <si>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</si>
  <si>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</si>
  <si>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</si>
  <si>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</si>
  <si>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</si>
  <si>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</si>
  <si>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</si>
  <si>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</si>
  <si>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</si>
  <si>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</si>
  <si>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</si>
  <si>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</si>
  <si>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</si>
  <si>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</si>
  <si>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</si>
  <si>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</si>
  <si>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</si>
  <si>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</si>
  <si>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</si>
  <si>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</si>
  <si>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</si>
  <si>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</si>
  <si>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</si>
  <si>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</si>
  <si>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</si>
  <si>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</si>
  <si>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</si>
  <si>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</si>
  <si>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</si>
  <si>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</si>
  <si>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</si>
  <si>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</si>
  <si>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</si>
  <si>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</si>
  <si>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</si>
  <si>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</si>
  <si>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</si>
  <si>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</si>
  <si>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</si>
  <si>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</si>
  <si>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</si>
  <si>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</si>
  <si>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</si>
  <si>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</si>
  <si>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</si>
  <si>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</si>
  <si>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</si>
  <si>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</si>
  <si>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</si>
  <si>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</si>
  <si>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</si>
  <si>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</si>
  <si>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</si>
  <si>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</si>
  <si>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</si>
  <si>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</si>
  <si>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</si>
  <si>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</si>
  <si>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</si>
  <si>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</si>
  <si>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</si>
  <si>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</si>
  <si>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</si>
  <si>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</si>
  <si>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</si>
  <si>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</si>
  <si>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</si>
  <si>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</si>
  <si>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</si>
  <si>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12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</si>
  <si>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</si>
  <si>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</si>
  <si>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</si>
  <si>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</si>
  <si>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</si>
  <si>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</si>
  <si>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</si>
  <si>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</si>
  <si>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</si>
  <si>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</si>
  <si>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</si>
  <si>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</si>
  <si>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</si>
  <si>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</si>
  <si>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</si>
  <si>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</si>
  <si>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</si>
  <si>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</si>
  <si>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</si>
  <si>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</si>
  <si>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</si>
  <si>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</si>
  <si>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</si>
  <si>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</si>
  <si>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</si>
  <si>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</si>
  <si>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</si>
  <si>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</si>
  <si>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</si>
  <si>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</si>
  <si>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</si>
  <si>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</si>
  <si>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</si>
  <si>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</si>
  <si>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</si>
  <si>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</si>
  <si>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</si>
  <si>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</si>
  <si>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</si>
  <si>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</si>
  <si>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</si>
  <si>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</si>
  <si>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</si>
  <si>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</si>
  <si>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</si>
  <si>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</si>
  <si>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</si>
  <si>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</si>
  <si>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</si>
  <si>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</si>
  <si>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</si>
  <si>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</si>
  <si>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</si>
  <si>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</si>
  <si>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</si>
  <si>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</si>
  <si>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</si>
  <si>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</si>
  <si>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</si>
  <si>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</si>
  <si>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</si>
  <si>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</si>
  <si>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</si>
  <si>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</si>
  <si>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</si>
  <si>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</si>
  <si>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</si>
  <si>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</si>
  <si>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</si>
  <si>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</si>
  <si>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</si>
  <si>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</si>
  <si>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</si>
  <si>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VSR tarieven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</si>
  <si>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</si>
  <si>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</si>
  <si>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</si>
  <si>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</si>
  <si>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</si>
  <si>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</si>
  <si>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</si>
  <si>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</si>
  <si>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</si>
  <si>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</si>
  <si>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</si>
  <si>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</si>
  <si>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</si>
  <si>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</si>
  <si>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</si>
  <si>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</si>
  <si>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</si>
  <si>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</si>
  <si>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</si>
  <si>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</si>
  <si>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</si>
  <si>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</si>
  <si>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</si>
  <si>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</si>
  <si>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</si>
  <si>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</si>
  <si>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</si>
  <si>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</si>
  <si>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</si>
  <si>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</si>
  <si>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</si>
  <si>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</si>
  <si>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</si>
  <si>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</si>
  <si>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</si>
  <si>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</si>
  <si>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</si>
  <si>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</si>
  <si>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</si>
  <si>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</si>
  <si>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</si>
  <si>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</si>
  <si>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</si>
  <si>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</si>
  <si>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</si>
  <si>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</si>
  <si>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</si>
  <si>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</si>
  <si>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</si>
  <si>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</si>
  <si>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</si>
  <si>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</si>
  <si>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</si>
  <si>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</si>
  <si>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</si>
  <si>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</si>
  <si>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</si>
  <si>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Gemeentehuis Souterrain</t>
  </si>
  <si>
    <t>S15</t>
  </si>
  <si>
    <t>Archief</t>
  </si>
  <si>
    <t>S16</t>
  </si>
  <si>
    <t>Doucheruimte</t>
  </si>
  <si>
    <t>S17</t>
  </si>
  <si>
    <t>S18</t>
  </si>
  <si>
    <t>Trappenhuis</t>
  </si>
  <si>
    <t>S19</t>
  </si>
  <si>
    <t>Verkeersruimte</t>
  </si>
  <si>
    <t>Beton</t>
  </si>
  <si>
    <t>Tegels</t>
  </si>
  <si>
    <t>Gemeentehuis begane grond</t>
  </si>
  <si>
    <t>Balie 3x</t>
  </si>
  <si>
    <t>Balie 4x</t>
  </si>
  <si>
    <t>Entree</t>
  </si>
  <si>
    <t>Miva balie</t>
  </si>
  <si>
    <t>Pantry</t>
  </si>
  <si>
    <t>Spreekkamer</t>
  </si>
  <si>
    <t>Trap</t>
  </si>
  <si>
    <t>Kantoorruimte</t>
  </si>
  <si>
    <t>Facilitair</t>
  </si>
  <si>
    <t>Garderobe</t>
  </si>
  <si>
    <t>Miva toilet</t>
  </si>
  <si>
    <t>Raadszaal</t>
  </si>
  <si>
    <t>Toiletgroep</t>
  </si>
  <si>
    <t>Receptie</t>
  </si>
  <si>
    <t>Leeskamer</t>
  </si>
  <si>
    <t>Ontvangst</t>
  </si>
  <si>
    <t>Inzageruimte</t>
  </si>
  <si>
    <t>Reproruimte</t>
  </si>
  <si>
    <t>Tochtportaal</t>
  </si>
  <si>
    <t>Lift</t>
  </si>
  <si>
    <t>Coating</t>
  </si>
  <si>
    <t>Gemeentehuis 1ste verdieping</t>
  </si>
  <si>
    <t>Vergaderruimte</t>
  </si>
  <si>
    <t>Berging</t>
  </si>
  <si>
    <t>Tribune</t>
  </si>
  <si>
    <t>Vluchttrap</t>
  </si>
  <si>
    <t>Gemeentehuis 2e verdieping</t>
  </si>
  <si>
    <t>Kantine</t>
  </si>
  <si>
    <t>Toilet</t>
  </si>
  <si>
    <t>B&amp;w kamer</t>
  </si>
  <si>
    <t>Hal</t>
  </si>
  <si>
    <t>Sportvloer</t>
  </si>
  <si>
    <t>Toestelberging</t>
  </si>
  <si>
    <t>35</t>
  </si>
  <si>
    <t>Kornoeljeplein 1</t>
  </si>
  <si>
    <t>Vries</t>
  </si>
  <si>
    <t>Zuidlaarderweg 33</t>
  </si>
  <si>
    <t>Tynaarlo</t>
  </si>
  <si>
    <t>Borchsingel 47</t>
  </si>
  <si>
    <t>Eelderwolde</t>
  </si>
  <si>
    <t>Boomgaard 7</t>
  </si>
  <si>
    <t>Eelde</t>
  </si>
  <si>
    <t>De Klencke 32</t>
  </si>
  <si>
    <t>Zuidlaren</t>
  </si>
  <si>
    <t>Oosterkampen 1</t>
  </si>
  <si>
    <t>Docentenruimte</t>
  </si>
  <si>
    <t>X</t>
  </si>
  <si>
    <t>Volledige naam schoonmaakbedrijf (handelsnaam KVK)</t>
  </si>
  <si>
    <t>Tekenbevoegde schoonmaakbedrijf voor contract</t>
  </si>
  <si>
    <t>Vloerenonderhoud</t>
  </si>
  <si>
    <t>01169292</t>
  </si>
  <si>
    <t>Gemeente Tynaarlo</t>
  </si>
  <si>
    <t>Mitchel Vos</t>
  </si>
  <si>
    <t>mvos@alpha-adviesbureau.nl</t>
  </si>
  <si>
    <t>085 200 3991</t>
  </si>
  <si>
    <t>Gemeentehuis G213</t>
  </si>
  <si>
    <t>Centrale werkplaats G207</t>
  </si>
  <si>
    <t>Directiekeet Ter Borch G218</t>
  </si>
  <si>
    <t>Sporthal Groote Veen G323</t>
  </si>
  <si>
    <t>Sporthal de Zwet G306</t>
  </si>
  <si>
    <t>Achterweg 6</t>
  </si>
  <si>
    <t>Gymzaal Tynaarlo  G324</t>
  </si>
  <si>
    <t>Sporthal de Kamp G313</t>
  </si>
  <si>
    <t>S15a</t>
  </si>
  <si>
    <t>S15c</t>
  </si>
  <si>
    <t xml:space="preserve">Kleedkamer </t>
  </si>
  <si>
    <t>S15d</t>
  </si>
  <si>
    <t>S20</t>
  </si>
  <si>
    <t>S19a</t>
  </si>
  <si>
    <t>S19b</t>
  </si>
  <si>
    <t>35a</t>
  </si>
  <si>
    <t xml:space="preserve">Centrale hal </t>
  </si>
  <si>
    <t>35b</t>
  </si>
  <si>
    <t xml:space="preserve">Pantry/centrale hal </t>
  </si>
  <si>
    <t>20a</t>
  </si>
  <si>
    <t>12a</t>
  </si>
  <si>
    <t>Gang</t>
  </si>
  <si>
    <t>22/23</t>
  </si>
  <si>
    <t>20/21</t>
  </si>
  <si>
    <t>Kantoor</t>
  </si>
  <si>
    <t>12</t>
  </si>
  <si>
    <t>12b</t>
  </si>
  <si>
    <t>1/2</t>
  </si>
  <si>
    <t>12c</t>
  </si>
  <si>
    <t>15a</t>
  </si>
  <si>
    <t>17a</t>
  </si>
  <si>
    <t>Repro</t>
  </si>
  <si>
    <t>19</t>
  </si>
  <si>
    <t>3</t>
  </si>
  <si>
    <t>027</t>
  </si>
  <si>
    <t>057</t>
  </si>
  <si>
    <t>42/43</t>
  </si>
  <si>
    <t>46</t>
  </si>
  <si>
    <t>Post</t>
  </si>
  <si>
    <t>47</t>
  </si>
  <si>
    <t>68</t>
  </si>
  <si>
    <t>Gang/hal</t>
  </si>
  <si>
    <t>68a</t>
  </si>
  <si>
    <t>61/62</t>
  </si>
  <si>
    <t>63</t>
  </si>
  <si>
    <t xml:space="preserve">Kantoorruimte </t>
  </si>
  <si>
    <t>63a</t>
  </si>
  <si>
    <t xml:space="preserve">Pantry </t>
  </si>
  <si>
    <t>64</t>
  </si>
  <si>
    <t>68b</t>
  </si>
  <si>
    <t>69/70</t>
  </si>
  <si>
    <t>74/75</t>
  </si>
  <si>
    <t xml:space="preserve">Repro </t>
  </si>
  <si>
    <t>37/38</t>
  </si>
  <si>
    <t xml:space="preserve">Vergaderruimte </t>
  </si>
  <si>
    <t>102/103</t>
  </si>
  <si>
    <t>113</t>
  </si>
  <si>
    <t>134</t>
  </si>
  <si>
    <t>121/125</t>
  </si>
  <si>
    <t>148</t>
  </si>
  <si>
    <t>148a</t>
  </si>
  <si>
    <t>135</t>
  </si>
  <si>
    <t>193</t>
  </si>
  <si>
    <t>166</t>
  </si>
  <si>
    <t>149/150</t>
  </si>
  <si>
    <t>173/174</t>
  </si>
  <si>
    <t>182a</t>
  </si>
  <si>
    <t xml:space="preserve">kantoorruimte </t>
  </si>
  <si>
    <t>132/133</t>
  </si>
  <si>
    <t xml:space="preserve">Burgermeester </t>
  </si>
  <si>
    <t>206/207</t>
  </si>
  <si>
    <t>Overloop</t>
  </si>
  <si>
    <t>1</t>
  </si>
  <si>
    <t>2</t>
  </si>
  <si>
    <t>4</t>
  </si>
  <si>
    <t>Portaal</t>
  </si>
  <si>
    <t>Sporthal</t>
  </si>
  <si>
    <t xml:space="preserve">Garderobe </t>
  </si>
  <si>
    <t>Toilet Heren</t>
  </si>
  <si>
    <t>Kleedkamer</t>
  </si>
  <si>
    <t>Douches</t>
  </si>
  <si>
    <t>Scheidsrechters</t>
  </si>
  <si>
    <t>Toilet/Douche</t>
  </si>
  <si>
    <t xml:space="preserve">Douche </t>
  </si>
  <si>
    <t>Toilet Dames</t>
  </si>
  <si>
    <t xml:space="preserve">Scheidsrechter </t>
  </si>
  <si>
    <t>Miva</t>
  </si>
  <si>
    <t>Beheerder</t>
  </si>
  <si>
    <t xml:space="preserve">1Ste Verdieping </t>
  </si>
  <si>
    <t>Gietvloer</t>
  </si>
  <si>
    <t>Douche</t>
  </si>
  <si>
    <t xml:space="preserve">Toilet </t>
  </si>
  <si>
    <t xml:space="preserve">Toilet/Douche </t>
  </si>
  <si>
    <t xml:space="preserve">Tribune </t>
  </si>
  <si>
    <t>Kantoor Beheerder</t>
  </si>
  <si>
    <t>Entrée</t>
  </si>
  <si>
    <t>Toiletgroep Dames</t>
  </si>
  <si>
    <t>Miva Toilet</t>
  </si>
  <si>
    <t>Toiletgroep Heren</t>
  </si>
  <si>
    <t>Scheidsrechter</t>
  </si>
  <si>
    <t>Boiler Cv</t>
  </si>
  <si>
    <t>Gaskast</t>
  </si>
  <si>
    <t>Containerberging</t>
  </si>
  <si>
    <t>Mk</t>
  </si>
  <si>
    <t>Keuken</t>
  </si>
  <si>
    <t>Entree Turnhal</t>
  </si>
  <si>
    <t>Kleedkamer Heren</t>
  </si>
  <si>
    <t>Voorrujmte Toiletten</t>
  </si>
  <si>
    <t>Toiletten</t>
  </si>
  <si>
    <t>Turnhal</t>
  </si>
  <si>
    <t>Entree/Gang</t>
  </si>
  <si>
    <t>Gymzaal Zernike</t>
  </si>
  <si>
    <t xml:space="preserve">Julianalaan 78 </t>
  </si>
  <si>
    <t>Douche/Toilet</t>
  </si>
  <si>
    <t xml:space="preserve">Wasruimte incl. urinoirs en toiletten </t>
  </si>
  <si>
    <t xml:space="preserve">Kantoor Werkplaats </t>
  </si>
  <si>
    <t>Dorpshuis De Pan</t>
  </si>
  <si>
    <t>Dorpshuis Ons Dorpshuis</t>
  </si>
  <si>
    <t>Gz/MFC Ludinge</t>
  </si>
  <si>
    <t>Nieuwe Rijksweg 4</t>
  </si>
  <si>
    <t>Mevrouw Bähler-Boermalaan 6</t>
  </si>
  <si>
    <t>Ludinge 4</t>
  </si>
  <si>
    <t>Paterswolde</t>
  </si>
  <si>
    <t>Gevelglas binnen</t>
  </si>
  <si>
    <t>Gevelglas buiten</t>
  </si>
  <si>
    <t>Separatieglas</t>
  </si>
  <si>
    <t>Koepelglas</t>
  </si>
  <si>
    <t>Let op: alleen glasbewassing</t>
  </si>
  <si>
    <t xml:space="preserve">Parkeergarage </t>
  </si>
  <si>
    <t>Fietsenkelder</t>
  </si>
  <si>
    <t>EHBO</t>
  </si>
  <si>
    <t>Minimaal aantal uren per dag:</t>
  </si>
  <si>
    <t>Dieptereiniging sanitair wordt door de eigen beheerders uitgevoerd.</t>
  </si>
  <si>
    <t>0619661399</t>
  </si>
  <si>
    <t>x</t>
  </si>
  <si>
    <t>Tegelvloer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</si>
</sst>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lightDown">
        <bgColor theme="2"/>
      </patternFill>
    </fill>
    <fill>
      <patternFill patternType="lightDown">
        <bgColor rgb="FFC2E76B"/>
      </patternFill>
    </fill>
    <fill>
      <patternFill patternType="lightDown">
        <bgColor rgb="FF9F9289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</cellStyleXfs>
  <cellXfs count="238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49" fontId="16" fillId="0" borderId="0" xfId="4" applyNumberForma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44" fontId="0" fillId="0" borderId="0" xfId="1" applyFont="1" applyFill="1"/>
    <xf numFmtId="44" fontId="0" fillId="0" borderId="29" xfId="1" applyFont="1" applyFill="1" applyBorder="1"/>
    <xf numFmtId="0" fontId="0" fillId="0" borderId="0" xfId="4" applyFont="1" applyAlignment="1">
      <alignment horizontal="center"/>
    </xf>
    <xf numFmtId="44" fontId="0" fillId="9" borderId="29" xfId="0" applyNumberFormat="1" applyFill="1" applyBorder="1"/>
    <xf numFmtId="0" fontId="0" fillId="10" borderId="26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1" fontId="0" fillId="11" borderId="45" xfId="0" applyNumberFormat="1" applyFill="1" applyBorder="1" applyAlignment="1">
      <alignment horizontal="center"/>
    </xf>
    <xf numFmtId="2" fontId="0" fillId="12" borderId="37" xfId="0" applyNumberFormat="1" applyFill="1" applyBorder="1" applyAlignment="1">
      <alignment horizontal="center"/>
    </xf>
    <xf numFmtId="0" fontId="0" fillId="8" borderId="5" xfId="0" applyFill="1" applyBorder="1"/>
    <xf numFmtId="0" fontId="0" fillId="8" borderId="6" xfId="0" applyFill="1" applyBorder="1"/>
    <xf numFmtId="0" fontId="0" fillId="8" borderId="29" xfId="0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53" xfId="0" applyFill="1" applyBorder="1" applyAlignment="1">
      <alignment horizontal="left" vertical="top"/>
    </xf>
    <xf numFmtId="0" fontId="0" fillId="6" borderId="54" xfId="0" applyFill="1" applyBorder="1" applyAlignment="1">
      <alignment horizontal="left" vertical="top"/>
    </xf>
    <xf numFmtId="0" fontId="0" fillId="6" borderId="55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6" borderId="56" xfId="0" applyFill="1" applyBorder="1" applyAlignment="1">
      <alignment horizontal="left" vertical="top"/>
    </xf>
    <xf numFmtId="0" fontId="0" fillId="6" borderId="30" xfId="0" applyFill="1" applyBorder="1" applyAlignment="1">
      <alignment horizontal="left" vertical="top"/>
    </xf>
    <xf numFmtId="0" fontId="0" fillId="6" borderId="57" xfId="0" applyFill="1" applyBorder="1" applyAlignment="1">
      <alignment horizontal="left" vertical="top"/>
    </xf>
    <xf numFmtId="0" fontId="0" fillId="6" borderId="31" xfId="0" applyFill="1" applyBorder="1" applyAlignment="1">
      <alignment horizontal="left" vertical="top"/>
    </xf>
  </cellXfs>
  <cellStyles count="5">
    <cellStyle name="Procent" xfId="3" builtinId="5"/>
    <cellStyle name="Standaard" xfId="0" builtinId="0"/>
    <cellStyle name="Standaard 2" xfId="4" xr:uid="{5B1EBAC6-166D-41CA-B4EF-275F9CA818CF}"/>
    <cellStyle name="Valuta" xfId="1" builtinId="4"/>
    <cellStyle name="Valuta 2" xfId="2" xr:uid="{B2C60630-C1D5-429B-BEAC-1C3399914EFD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workbookViewId="0">
      <selection activeCell="B19" sqref="B19"/>
    </sheetView>
  </sheetViews>
  <sheetFormatPr defaultRowHeight="14.5" x14ac:dyDescent="0.35"/>
  <cols>
    <col min="1" max="2" width="53.90625" customWidth="1"/>
  </cols>
  <sheetData>
    <row r="1" spans="1:32" x14ac:dyDescent="0.35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5" x14ac:dyDescent="0.55000000000000004">
      <c r="A2" s="7" t="str">
        <f>CONCATENATE(opdrachtgever," ",'Kosten VSR (her)controles'!A3)</f>
        <v xml:space="preserve">Gemeente Tynaarlo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5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5">
      <c r="A4" s="3" t="s">
        <v>0</v>
      </c>
      <c r="B4" s="14" t="s">
        <v>305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5">
      <c r="A5" s="5" t="s">
        <v>1</v>
      </c>
      <c r="B5" s="15" t="s">
        <v>289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5">
      <c r="A6" s="4" t="s">
        <v>2</v>
      </c>
      <c r="B6" s="16" t="s">
        <v>304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5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5">
      <c r="A8" s="3" t="s">
        <v>3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5">
      <c r="A9" s="4" t="s">
        <v>4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5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5">
      <c r="A11" s="3" t="s">
        <v>5</v>
      </c>
      <c r="B11" s="14" t="s">
        <v>306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5">
      <c r="A12" s="5" t="s">
        <v>6</v>
      </c>
      <c r="B12" s="15" t="s">
        <v>308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5">
      <c r="A13" s="5" t="s">
        <v>7</v>
      </c>
      <c r="B13" s="15" t="s">
        <v>442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5">
      <c r="A14" s="4" t="s">
        <v>8</v>
      </c>
      <c r="B14" s="15" t="s">
        <v>307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5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5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5">
      <c r="A17" s="3" t="s">
        <v>301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5">
      <c r="A18" s="5" t="s">
        <v>9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5">
      <c r="A19" s="5" t="s">
        <v>10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5">
      <c r="A20" s="5" t="s">
        <v>302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5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5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5">
      <c r="A23" s="3" t="s">
        <v>11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5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5">
      <c r="A25" s="5" t="s">
        <v>12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5">
      <c r="A26" s="5" t="s">
        <v>13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5">
      <c r="A27" s="5" t="s">
        <v>14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5">
      <c r="A28" s="4" t="s">
        <v>15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5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35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3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3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3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3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3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3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W532"/>
  <sheetViews>
    <sheetView topLeftCell="B1" workbookViewId="0">
      <selection activeCell="R10" sqref="R10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6.542968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'3'!H5</f>
        <v>3</v>
      </c>
      <c r="B1" s="224" t="s">
        <v>81</v>
      </c>
      <c r="C1" s="225"/>
      <c r="D1" s="226" t="str">
        <f>VLOOKUP(A1,'Kosten VSR (her)controles'!A5:J54,3)</f>
        <v>Directiekeet Ter Borch G218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Borchsingel 47 te Eelderwolde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 t="s">
        <v>381</v>
      </c>
      <c r="C4" s="47" t="s">
        <v>256</v>
      </c>
      <c r="D4" s="47"/>
      <c r="E4" s="120" t="s">
        <v>54</v>
      </c>
      <c r="F4" s="122"/>
      <c r="G4" s="122">
        <v>6.85</v>
      </c>
      <c r="H4" s="122"/>
      <c r="I4" s="122"/>
      <c r="J4" s="122"/>
      <c r="N4" s="122">
        <f t="shared" ref="N4:N7" si="0">SUM(F4:M4)</f>
        <v>6.85</v>
      </c>
      <c r="O4" s="122">
        <f>IF(D4="X",0,IF(E4="X",0,VLOOKUP(E4,'3'!$K$3:$L$16,2,FALSE)))</f>
        <v>255</v>
      </c>
      <c r="P4" s="122">
        <f t="shared" ref="P4:P7" si="1">N4*O4</f>
        <v>1746.75</v>
      </c>
      <c r="R4">
        <v>3</v>
      </c>
      <c r="S4">
        <v>3</v>
      </c>
    </row>
    <row r="5" spans="1:23" x14ac:dyDescent="0.35">
      <c r="A5" s="44"/>
      <c r="B5" s="120" t="s">
        <v>382</v>
      </c>
      <c r="C5" s="47" t="s">
        <v>282</v>
      </c>
      <c r="D5" s="47"/>
      <c r="E5" s="120" t="s">
        <v>187</v>
      </c>
      <c r="F5" s="122"/>
      <c r="G5" s="122"/>
      <c r="H5" s="122"/>
      <c r="I5" s="122"/>
      <c r="J5" s="122">
        <v>1.08</v>
      </c>
      <c r="N5" s="122">
        <f t="shared" si="0"/>
        <v>1.08</v>
      </c>
      <c r="O5" s="122">
        <f>IF(D5="X",0,IF(E5="X",0,VLOOKUP(E5,'3'!$K$3:$L$16,2,FALSE)))</f>
        <v>255</v>
      </c>
      <c r="P5" s="122">
        <f t="shared" si="1"/>
        <v>275.40000000000003</v>
      </c>
    </row>
    <row r="6" spans="1:23" x14ac:dyDescent="0.35">
      <c r="A6" s="44"/>
      <c r="B6" s="120" t="s">
        <v>342</v>
      </c>
      <c r="C6" s="47" t="s">
        <v>276</v>
      </c>
      <c r="D6" s="47"/>
      <c r="E6" s="120" t="s">
        <v>53</v>
      </c>
      <c r="F6" s="122"/>
      <c r="G6" s="122">
        <v>17.05</v>
      </c>
      <c r="H6" s="122"/>
      <c r="I6" s="122"/>
      <c r="J6" s="122"/>
      <c r="N6" s="122">
        <f t="shared" si="0"/>
        <v>17.05</v>
      </c>
      <c r="O6" s="122">
        <f>IF(D6="X",0,IF(E6="X",0,VLOOKUP(E6,'3'!$K$3:$L$16,2,FALSE)))</f>
        <v>255</v>
      </c>
      <c r="P6" s="122">
        <f t="shared" si="1"/>
        <v>4347.75</v>
      </c>
    </row>
    <row r="7" spans="1:23" x14ac:dyDescent="0.35">
      <c r="A7" s="44"/>
      <c r="B7" s="120" t="s">
        <v>383</v>
      </c>
      <c r="C7" s="47" t="s">
        <v>333</v>
      </c>
      <c r="D7" s="47"/>
      <c r="E7" s="120" t="s">
        <v>56</v>
      </c>
      <c r="F7" s="122"/>
      <c r="G7" s="122">
        <v>7.3</v>
      </c>
      <c r="H7" s="122"/>
      <c r="I7" s="122"/>
      <c r="J7" s="122"/>
      <c r="N7" s="122">
        <f t="shared" si="0"/>
        <v>7.3</v>
      </c>
      <c r="O7" s="122">
        <f>IF(D7="X",0,IF(E7="X",0,VLOOKUP(E7,'3'!$K$3:$L$16,2,FALSE)))</f>
        <v>255</v>
      </c>
      <c r="P7" s="122">
        <f t="shared" si="1"/>
        <v>1861.5</v>
      </c>
    </row>
    <row r="8" spans="1:23" hidden="1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/>
      <c r="O8" s="122"/>
      <c r="P8" s="122"/>
    </row>
    <row r="9" spans="1:23" hidden="1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2"/>
      <c r="P9" s="122"/>
    </row>
    <row r="10" spans="1:23" hidden="1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/>
      <c r="O10" s="122"/>
      <c r="P10" s="122"/>
    </row>
    <row r="11" spans="1:23" hidden="1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/>
      <c r="O11" s="122"/>
      <c r="P11" s="122"/>
    </row>
    <row r="12" spans="1:23" hidden="1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O12" s="122"/>
      <c r="P12" s="122"/>
    </row>
    <row r="13" spans="1:23" hidden="1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O13" s="122"/>
      <c r="P13" s="122"/>
    </row>
    <row r="14" spans="1:23" hidden="1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2">SUM(F4:F494)</f>
        <v>0</v>
      </c>
      <c r="G495" s="105">
        <f t="shared" si="2"/>
        <v>31.2</v>
      </c>
      <c r="H495" s="105">
        <f t="shared" si="2"/>
        <v>0</v>
      </c>
      <c r="I495" s="105">
        <f t="shared" si="2"/>
        <v>0</v>
      </c>
      <c r="J495" s="105">
        <f t="shared" si="2"/>
        <v>1.08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174</v>
      </c>
      <c r="R495" s="105">
        <f t="shared" ref="R495:W495" si="3">SUM(R4:R494)</f>
        <v>3</v>
      </c>
      <c r="S495" s="105">
        <f t="shared" si="3"/>
        <v>3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IF('3'!K3="", "Vrije categorie",'3'!K3)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17.05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17.05</v>
      </c>
      <c r="O499" s="95"/>
      <c r="P499" s="106" cm="1">
        <f t="array" ref="P499">SUMPRODUCT(--($E$4:$E$494=C499),--($D$4:$D$494=""),$P$4:$P$494)</f>
        <v>4347.75</v>
      </c>
    </row>
    <row r="500" spans="3:16" x14ac:dyDescent="0.35">
      <c r="C500" s="95" t="str">
        <f>IF('3'!K4="", "Vrije categorie",'3'!K4)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7.3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7.3</v>
      </c>
      <c r="O500" s="95"/>
      <c r="P500" s="106" cm="1">
        <f t="array" ref="P500">SUMPRODUCT(--($E$4:$E$494=C500),--($D$4:$D$494=""),$P$4:$P$494)</f>
        <v>1861.5</v>
      </c>
    </row>
    <row r="501" spans="3:16" x14ac:dyDescent="0.35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IF('3'!K7="", "Vrije categorie",'3'!K7)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6.85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6.85</v>
      </c>
      <c r="O503" s="95"/>
      <c r="P503" s="106" cm="1">
        <f t="array" ref="P503">SUMPRODUCT(--($E$4:$E$494=C503),--($D$4:$D$494=""),$P$4:$P$494)</f>
        <v>1746.75</v>
      </c>
    </row>
    <row r="504" spans="3:16" x14ac:dyDescent="0.35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1.08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1.08</v>
      </c>
      <c r="O505" s="95"/>
      <c r="P505" s="106" cm="1">
        <f t="array" ref="P505">SUMPRODUCT(--($E$4:$E$494=C505),--($D$4:$D$494=""),$P$4:$P$494)</f>
        <v>275.40000000000003</v>
      </c>
    </row>
    <row r="506" spans="3:16" x14ac:dyDescent="0.35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5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IF('3'!K14="", "Vrije categorie",'3'!K14)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5">SUM(G499:G511)</f>
        <v>31.200000000000003</v>
      </c>
      <c r="H512" s="107">
        <f t="shared" si="5"/>
        <v>0</v>
      </c>
      <c r="I512" s="107">
        <f t="shared" si="5"/>
        <v>0</v>
      </c>
      <c r="J512" s="107">
        <f t="shared" si="5"/>
        <v>1.08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32.28</v>
      </c>
      <c r="O512" s="107"/>
      <c r="P512" s="107">
        <f>SUM(P499:P511)</f>
        <v>8231.4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'48'!H5</f>
        <v>48</v>
      </c>
      <c r="B1" s="224" t="s">
        <v>81</v>
      </c>
      <c r="C1" s="225"/>
      <c r="D1" s="226" t="str">
        <f>VLOOKUP(A1,'Kosten VSR (her)controles'!A5:J54,3)</f>
        <v>Complex 48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48 te Complex 48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/n4TvgFvgs4oZZUTwtvo4h7nHLEUDUYz4JZPXtAj4zwTKwcuh+Iw+LqdTVg/G6CEuovCPPMuHvm3NO8iUY6dyQ==" saltValue="STVQzx/Xo6PXbxdZi/mO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49,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'49a'!P499/M3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49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'49a'!P500/M4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49</v>
      </c>
      <c r="C5" s="201"/>
      <c r="D5" s="201"/>
      <c r="E5" s="201"/>
      <c r="F5" s="197" t="s">
        <v>84</v>
      </c>
      <c r="G5" s="197"/>
      <c r="H5" s="53">
        <f>'Kosten VSR (her)controles'!A53</f>
        <v>49</v>
      </c>
      <c r="K5" s="74" t="s">
        <v>57</v>
      </c>
      <c r="L5" s="86"/>
      <c r="M5" s="147"/>
      <c r="N5" s="127" t="e">
        <f>'49a'!P501/M5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49</v>
      </c>
      <c r="C6" s="202"/>
      <c r="D6" s="202"/>
      <c r="E6" s="202"/>
      <c r="F6" s="198" t="s">
        <v>85</v>
      </c>
      <c r="G6" s="198"/>
      <c r="H6" s="54" t="str">
        <f>CONCATENATE(H5,"a")</f>
        <v>49a</v>
      </c>
      <c r="K6" s="74" t="s">
        <v>58</v>
      </c>
      <c r="L6" s="86"/>
      <c r="M6" s="147"/>
      <c r="N6" s="127" t="e">
        <f>'49a'!P502/M6</f>
        <v>#N/A</v>
      </c>
    </row>
    <row r="7" spans="1:14" x14ac:dyDescent="0.35">
      <c r="K7" s="74" t="s">
        <v>54</v>
      </c>
      <c r="L7" s="86"/>
      <c r="M7" s="147"/>
      <c r="N7" s="127" t="e">
        <f>'49a'!P503/M7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'49a'!P504/M8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'49a'!P505/M9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'49a'!P506/M10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'49a'!P507/M11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'49a'!P508/M12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'49a'!P509/M13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'49a'!P512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'49a'!N505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HU32lxrq6POHxnJN8c8I0RZdEc5C2JKOYD5MooyoGHvNvitfpL0e15o26c5WyAGjT4rPIvRkops/MSOReCm9IQ==" saltValue="pRGzN6pCXMqXgZ2GrYl5s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'49'!H5</f>
        <v>49</v>
      </c>
      <c r="B1" s="224" t="s">
        <v>81</v>
      </c>
      <c r="C1" s="225"/>
      <c r="D1" s="226" t="str">
        <f>VLOOKUP(A1,'Kosten VSR (her)controles'!A5:J54,3)</f>
        <v>Complex 49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49 te Complex 49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mw6Vy0kSvtVcr2YcGhw7SrQ2pokKXclzv1tn6F9sIDTOhJxza/CllV/9nBvsBB+5rigoIYqL/2frf98KY7SrnQ==" saltValue="asmXBCYH6krC4HLSust/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50,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'50a'!P499/M3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50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'50a'!P500/M4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50</v>
      </c>
      <c r="C5" s="201"/>
      <c r="D5" s="201"/>
      <c r="E5" s="201"/>
      <c r="F5" s="197" t="s">
        <v>84</v>
      </c>
      <c r="G5" s="197"/>
      <c r="H5" s="53">
        <f>'Kosten VSR (her)controles'!A54</f>
        <v>50</v>
      </c>
      <c r="K5" s="74" t="s">
        <v>57</v>
      </c>
      <c r="L5" s="86"/>
      <c r="M5" s="147"/>
      <c r="N5" s="127" t="e">
        <f>'50a'!P501/M5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50</v>
      </c>
      <c r="C6" s="202"/>
      <c r="D6" s="202"/>
      <c r="E6" s="202"/>
      <c r="F6" s="198" t="s">
        <v>85</v>
      </c>
      <c r="G6" s="198"/>
      <c r="H6" s="54" t="str">
        <f>CONCATENATE(H5,"a")</f>
        <v>50a</v>
      </c>
      <c r="K6" s="74" t="s">
        <v>58</v>
      </c>
      <c r="L6" s="86"/>
      <c r="M6" s="147"/>
      <c r="N6" s="127" t="e">
        <f>'50a'!P502/M6</f>
        <v>#N/A</v>
      </c>
    </row>
    <row r="7" spans="1:14" x14ac:dyDescent="0.35">
      <c r="K7" s="74" t="s">
        <v>54</v>
      </c>
      <c r="L7" s="86"/>
      <c r="M7" s="147"/>
      <c r="N7" s="127" t="e">
        <f>'50a'!P503/M7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'50a'!P504/M8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'50a'!P505/M9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'50a'!P506/M10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'50a'!P507/M11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'50a'!P508/M12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'50a'!P509/M13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'50a'!P512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'50a'!N505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u6W+bHtEQUU+1lHEVbXm/7Ow26jvrtJhvRn29yc+fTYWgeFiraB0WZTsV/oW6ED7oB52z8zio/J8SdMrlLb5w==" saltValue="HXMRoWzWzhVfagOMO++zN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'50'!H5</f>
        <v>50</v>
      </c>
      <c r="B1" s="224" t="s">
        <v>81</v>
      </c>
      <c r="C1" s="225"/>
      <c r="D1" s="226" t="str">
        <f>VLOOKUP(A1,'Kosten VSR (her)controles'!A5:J54,3)</f>
        <v>Complex 50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50 te Complex 50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U1CzbK94gWyal7g3qcYw1D+P9qOKdO51JXnylARejUwonkbp5+JiYpMJlKYaRboahQXmFMzMIhTmWgfmCUEckg==" saltValue="ButTz6ZRIa7k+Q8mglms0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'51a'!P499/M3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'51a'!P500/M4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'51a'!P501/M5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'51a'!P502/M6</f>
        <v>#N/A</v>
      </c>
    </row>
    <row r="7" spans="1:14" x14ac:dyDescent="0.35">
      <c r="K7" s="74" t="s">
        <v>54</v>
      </c>
      <c r="L7" s="86"/>
      <c r="M7" s="147"/>
      <c r="N7" s="127" t="e">
        <f>'51a'!P503/M7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'51a'!S495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rCvXh2lHWJHX6ceKVKZbIaTXO3s/aAXbgWdVrXh4X5Wj/JiNZTtnTJSoCE97jA8QkyCNYOyUya80tg4iKgP/2w==" saltValue="2H+CnF9qkDLglqapsHCAC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'51a'!P536/M3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'51a'!P537/M4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'51a'!P538/M5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'51a'!P539/M6</f>
        <v>#N/A</v>
      </c>
    </row>
    <row r="7" spans="1:14" x14ac:dyDescent="0.35">
      <c r="K7" s="74" t="s">
        <v>54</v>
      </c>
      <c r="L7" s="86"/>
      <c r="M7" s="147"/>
      <c r="N7" s="127" t="e">
        <f>'51a'!P540/M7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'51a'!P541/M8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'51a'!P542/M9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'51a'!P543/M10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'51a'!P544/M11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'51a'!P545/M12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'51a'!N549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'51a'!P546/M13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'51a'!P549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'51a'!N524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k2RXeWu67SjopKclPrrRv1RKzF/c8GHGqaxeIRZWDwUy6CchbLH/tNqpMWeJkLA0nt8/s8cClsiuEPXbqVA4vQ==" saltValue="GSr9Xr2SlVD/3my1LPu7O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'51a'!P552/M3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'51a'!P553/M4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'51a'!P554/M5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'51a'!P555/M6</f>
        <v>#N/A</v>
      </c>
    </row>
    <row r="7" spans="1:14" x14ac:dyDescent="0.35">
      <c r="K7" s="74" t="s">
        <v>54</v>
      </c>
      <c r="L7" s="86"/>
      <c r="M7" s="147"/>
      <c r="N7" s="127" t="e">
        <f>'51a'!P556/M7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'51a'!P557/M8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'51a'!P558/M9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'51a'!P559/M10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'51a'!P560/M11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'51a'!P561/M12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'51a'!N565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'51a'!P562/M13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'51a'!P565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'51a'!N558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+X6GM+h95ve26PkH6HRF5Bhefex590zyZhWh4VF6nM3u2AOPz/sOhdDcnwBvRP7nQPTB3rKX/cTbsxbeneUYZQ==" saltValue="lBOUguyBi8ZPh9hJlDE1y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'51a'!P568/M3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'51a'!P569/M4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'51a'!P570/M5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'51a'!P571/M6</f>
        <v>#N/A</v>
      </c>
    </row>
    <row r="7" spans="1:14" x14ac:dyDescent="0.35">
      <c r="K7" s="74" t="s">
        <v>54</v>
      </c>
      <c r="L7" s="86"/>
      <c r="M7" s="147"/>
      <c r="N7" s="127" t="e">
        <f>'51a'!P572/M7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'51a'!P573/M8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'51a'!P574/M9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'51a'!P575/M10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'51a'!P576/M11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'51a'!P577/M12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'51a'!N581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'51a'!P578/M13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'51a'!P581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'51a'!N574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3ZKb7Y/iybba7tN/bsFGHT7WkVHE/+SeLE3hvt6kO32KHD1hJ5HomHbb5cBerEayc+TFp/HgZ9Ye4Qq2ztORFA==" saltValue="3cN4lfh7i8yeIRibBv5dY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'51a'!P584/M3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'51a'!P585/M4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'51a'!P586/M5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'51a'!P587/M6</f>
        <v>#N/A</v>
      </c>
    </row>
    <row r="7" spans="1:14" x14ac:dyDescent="0.35">
      <c r="K7" s="74" t="s">
        <v>54</v>
      </c>
      <c r="L7" s="86"/>
      <c r="M7" s="147"/>
      <c r="N7" s="127" t="e">
        <f>'51a'!P588/M7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'51a'!P589/M8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'51a'!P590/M9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'51a'!P591/M10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'51a'!P592/M11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'51a'!P593/M12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'51a'!N597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'51a'!P594/M13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'51a'!P597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'51a'!N590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jOyp/ICK/hDjyNpbJ0DIGJny2IY5X6qAmK6yz/WcowOl+0JP0a8wevipedK0bIHToXKCZl308w4IsP1xyhaOfQ==" saltValue="Sn0pvGsvQDZTC3dseJLnM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7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'4a'!P499/M3</f>
        <v>#DIV/0!</v>
      </c>
    </row>
    <row r="4" spans="1:14" x14ac:dyDescent="0.35">
      <c r="A4" s="56" t="s">
        <v>81</v>
      </c>
      <c r="B4" s="200" t="str">
        <f>VLOOKUP(H5,'Kosten VSR (her)controles'!A5:E54,3)</f>
        <v>Sporthal Groote Veen G323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'4a'!P500/M4</f>
        <v>#DIV/0!</v>
      </c>
    </row>
    <row r="5" spans="1:14" x14ac:dyDescent="0.35">
      <c r="A5" s="57" t="s">
        <v>82</v>
      </c>
      <c r="B5" s="201" t="str">
        <f>VLOOKUP(H5,'Kosten VSR (her)controles'!A5:E54,4)</f>
        <v>Boomgaard 7</v>
      </c>
      <c r="C5" s="201"/>
      <c r="D5" s="201"/>
      <c r="E5" s="201"/>
      <c r="F5" s="197" t="s">
        <v>84</v>
      </c>
      <c r="G5" s="197"/>
      <c r="H5" s="53">
        <f>'Kosten VSR (her)controles'!A8</f>
        <v>4</v>
      </c>
      <c r="K5" s="74" t="s">
        <v>57</v>
      </c>
      <c r="L5" s="86">
        <v>225</v>
      </c>
      <c r="M5" s="147"/>
      <c r="N5" s="127" t="e">
        <f>'4a'!P501/M5</f>
        <v>#DIV/0!</v>
      </c>
    </row>
    <row r="6" spans="1:14" x14ac:dyDescent="0.35">
      <c r="A6" s="58" t="s">
        <v>83</v>
      </c>
      <c r="B6" s="202" t="str">
        <f>VLOOKUP(H5,'Kosten VSR (her)controles'!A5:E54,5)</f>
        <v>Eelde</v>
      </c>
      <c r="C6" s="202"/>
      <c r="D6" s="202"/>
      <c r="E6" s="202"/>
      <c r="F6" s="198" t="s">
        <v>85</v>
      </c>
      <c r="G6" s="198"/>
      <c r="H6" s="54" t="str">
        <f>CONCATENATE(H5,"a")</f>
        <v>4a</v>
      </c>
      <c r="K6" s="74" t="s">
        <v>58</v>
      </c>
      <c r="L6" s="86">
        <v>225</v>
      </c>
      <c r="M6" s="147"/>
      <c r="N6" s="127" t="e">
        <f>'4a'!P502/M6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'4a'!P503/M7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225</v>
      </c>
      <c r="G8" s="186" t="s">
        <v>440</v>
      </c>
      <c r="H8" s="187"/>
      <c r="I8" s="188">
        <v>7.5</v>
      </c>
      <c r="K8" s="74" t="s">
        <v>59</v>
      </c>
      <c r="L8" s="86">
        <v>52</v>
      </c>
      <c r="M8" s="147"/>
      <c r="N8" s="126" t="e">
        <f>'4a'!P504/M8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'4a'!P505/M9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'4a'!P506/M10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'4a'!P507/M11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'4a'!P508/M12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'4a'!N512</f>
        <v>3338.1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'4a'!P512</f>
        <v>751072.5</v>
      </c>
      <c r="E17" s="193" t="s">
        <v>167</v>
      </c>
      <c r="F17" s="193"/>
      <c r="G17" s="84">
        <f>D17/E8</f>
        <v>3338.1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'4a'!G512</f>
        <v>240.95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240.95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240.95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240.95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'4a'!F512-E27</f>
        <v>16.399999999999999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'4a'!S495</f>
        <v>78.900000000000006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'4a'!R495</f>
        <v>78.900000000000006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'4a'!T495</f>
        <v>85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'4a'!W495</f>
        <v>85.8</v>
      </c>
      <c r="F34" s="102"/>
      <c r="G34" s="97">
        <f t="shared" si="0"/>
        <v>0</v>
      </c>
      <c r="H34" s="75">
        <v>2</v>
      </c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'4a'!N505</f>
        <v>265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441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'51a'!P600/M3</f>
        <v>#N/A</v>
      </c>
    </row>
    <row r="4" spans="1:14" x14ac:dyDescent="0.35">
      <c r="A4" s="56" t="s">
        <v>81</v>
      </c>
      <c r="B4" s="200" t="str">
        <f>VLOOKUP(H5,'Kosten VSR (her)controles'!A5:E55,3)</f>
        <v>Complex 51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'51a'!P601/M4</f>
        <v>#N/A</v>
      </c>
    </row>
    <row r="5" spans="1:14" x14ac:dyDescent="0.35">
      <c r="A5" s="57" t="s">
        <v>82</v>
      </c>
      <c r="B5" s="201" t="str">
        <f>VLOOKUP(H5,'Kosten VSR (her)controles'!A5:E55,4)</f>
        <v>Complex 51</v>
      </c>
      <c r="C5" s="201"/>
      <c r="D5" s="201"/>
      <c r="E5" s="201"/>
      <c r="F5" s="197" t="s">
        <v>84</v>
      </c>
      <c r="G5" s="197"/>
      <c r="H5" s="53">
        <f>'Kosten VSR (her)controles'!A55</f>
        <v>51</v>
      </c>
      <c r="K5" s="74" t="s">
        <v>57</v>
      </c>
      <c r="L5" s="86"/>
      <c r="M5" s="147"/>
      <c r="N5" s="127" t="e">
        <f>'51a'!P602/M5</f>
        <v>#N/A</v>
      </c>
    </row>
    <row r="6" spans="1:14" x14ac:dyDescent="0.35">
      <c r="A6" s="58" t="s">
        <v>83</v>
      </c>
      <c r="B6" s="202" t="str">
        <f>VLOOKUP(H5,'Kosten VSR (her)controles'!A5:E55,5)</f>
        <v>Complex 51</v>
      </c>
      <c r="C6" s="202"/>
      <c r="D6" s="202"/>
      <c r="E6" s="202"/>
      <c r="F6" s="198" t="s">
        <v>85</v>
      </c>
      <c r="G6" s="198"/>
      <c r="H6" s="54" t="str">
        <f>CONCATENATE(H5,"a")</f>
        <v>51a</v>
      </c>
      <c r="K6" s="74" t="s">
        <v>58</v>
      </c>
      <c r="L6" s="86"/>
      <c r="M6" s="147"/>
      <c r="N6" s="127" t="e">
        <f>'51a'!P603/M6</f>
        <v>#N/A</v>
      </c>
    </row>
    <row r="7" spans="1:14" x14ac:dyDescent="0.35">
      <c r="K7" s="74" t="s">
        <v>54</v>
      </c>
      <c r="L7" s="86"/>
      <c r="M7" s="147"/>
      <c r="N7" s="127" t="e">
        <f>'51a'!P604/M7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'51a'!P605/M8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'51a'!P606/M9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'51a'!P607/M10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'51a'!P608/M11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'51a'!P609/M12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'51a'!N5613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'51a'!P610/M13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'51a'!P613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'51a'!G613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'51a'!N606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/ZyDOu5OnlHwz7CYkwhmEWSBUeA8zdRG68A/EMIECpnCZ2jEwoPaT2K3vwEU5qvW7PkuJqtElf7QIjG3gvqjw==" saltValue="vwz/GBIgSNafyvwLSnwdr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9.5429687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6.542968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'51'!H5</f>
        <v>51</v>
      </c>
      <c r="B1" s="224" t="s">
        <v>81</v>
      </c>
      <c r="C1" s="225"/>
      <c r="D1" s="226" t="str">
        <f>VLOOKUP(A1,'Kosten VSR (her)controles'!A5:J55,3)</f>
        <v>Complex 51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(her)controles'!A5:K55,4)," te ",VLOOKUP(A1,'Kosten VSR (her)controles'!A5:K55,5))</f>
        <v>Complex 51 te Complex 51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98</v>
      </c>
      <c r="B3" s="47" t="s">
        <v>196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IF(D4="X",0,IF(E4="X",0,VLOOKUP(E4,'51'!$K$3:$L$16,2,FALSE)))</f>
        <v>#N/A</v>
      </c>
      <c r="P4" s="122" t="e">
        <f t="shared" ref="P4:P67" si="1">N4*O4</f>
        <v>#N/A</v>
      </c>
      <c r="Q4" s="160" t="s">
        <v>207</v>
      </c>
    </row>
    <row r="5" spans="1:23" x14ac:dyDescent="0.35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IF(D5="X",0,IF(E5="X",0,VLOOKUP(E5,'51'!$K$3:$L$16,2,FALSE)))</f>
        <v>#N/A</v>
      </c>
      <c r="P5" s="122" t="e">
        <f t="shared" si="1"/>
        <v>#N/A</v>
      </c>
      <c r="Q5" s="160" t="s">
        <v>208</v>
      </c>
    </row>
    <row r="6" spans="1:23" x14ac:dyDescent="0.35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IF(D6="X",0,IF(E6="X",0,VLOOKUP(E6,'51'!$K$3:$L$16,2,FALSE)))</f>
        <v>#N/A</v>
      </c>
      <c r="P6" s="122" t="e">
        <f t="shared" si="1"/>
        <v>#N/A</v>
      </c>
      <c r="Q6" s="160" t="s">
        <v>209</v>
      </c>
    </row>
    <row r="7" spans="1:23" x14ac:dyDescent="0.35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IF(D7="X",0,IF(E7="X",0,VLOOKUP(E7,'51'!$K$3:$L$16,2,FALSE)))</f>
        <v>#N/A</v>
      </c>
      <c r="P7" s="122" t="e">
        <f t="shared" si="1"/>
        <v>#N/A</v>
      </c>
      <c r="Q7" s="160" t="s">
        <v>210</v>
      </c>
    </row>
    <row r="8" spans="1:23" x14ac:dyDescent="0.35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IF(D8="X",0,IF(E8="X",0,VLOOKUP(E8,'51'!$K$3:$L$16,2,FALSE)))</f>
        <v>#N/A</v>
      </c>
      <c r="P8" s="122" t="e">
        <f t="shared" si="1"/>
        <v>#N/A</v>
      </c>
      <c r="Q8" s="160" t="s">
        <v>211</v>
      </c>
    </row>
    <row r="9" spans="1:23" x14ac:dyDescent="0.35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IF(D9="X",0,IF(E9="X",0,VLOOKUP(E9,'51'!$K$3:$L$16,2,FALSE)))</f>
        <v>#N/A</v>
      </c>
      <c r="P9" s="122" t="e">
        <f t="shared" si="1"/>
        <v>#N/A</v>
      </c>
    </row>
    <row r="10" spans="1:23" x14ac:dyDescent="0.35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IF(D10="X",0,IF(E10="X",0,VLOOKUP(E10,'51'!$K$3:$L$16,2,FALSE)))</f>
        <v>#N/A</v>
      </c>
      <c r="P10" s="122" t="e">
        <f t="shared" si="1"/>
        <v>#N/A</v>
      </c>
    </row>
    <row r="11" spans="1:23" x14ac:dyDescent="0.35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IF(D11="X",0,IF(E11="X",0,VLOOKUP(E11,'51'!$K$3:$L$16,2,FALSE)))</f>
        <v>#N/A</v>
      </c>
      <c r="P11" s="122" t="e">
        <f t="shared" si="1"/>
        <v>#N/A</v>
      </c>
    </row>
    <row r="12" spans="1:23" x14ac:dyDescent="0.35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IF(D12="X",0,IF(E12="X",0,VLOOKUP(E12,'51'!$K$3:$L$16,2,FALSE)))</f>
        <v>#N/A</v>
      </c>
      <c r="P12" s="122" t="e">
        <f t="shared" si="1"/>
        <v>#N/A</v>
      </c>
    </row>
    <row r="13" spans="1:23" x14ac:dyDescent="0.35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IF(D13="X",0,IF(E13="X",0,VLOOKUP(E13,'51'!$K$3:$L$16,2,FALSE)))</f>
        <v>#N/A</v>
      </c>
      <c r="P13" s="122" t="e">
        <f t="shared" si="1"/>
        <v>#N/A</v>
      </c>
    </row>
    <row r="14" spans="1:23" x14ac:dyDescent="0.35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IF(D14="X",0,IF(E14="X",0,VLOOKUP(E14,'51'!$K$3:$L$16,2,FALSE)))</f>
        <v>#N/A</v>
      </c>
      <c r="P14" s="122" t="e">
        <f t="shared" si="1"/>
        <v>#N/A</v>
      </c>
    </row>
    <row r="15" spans="1:23" x14ac:dyDescent="0.35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IF(D15="X",0,IF(E15="X",0,VLOOKUP(E15,'51'!$K$3:$L$16,2,FALSE)))</f>
        <v>#N/A</v>
      </c>
      <c r="P15" s="122" t="e">
        <f t="shared" si="1"/>
        <v>#N/A</v>
      </c>
    </row>
    <row r="16" spans="1:23" x14ac:dyDescent="0.35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IF(D16="X",0,IF(E16="X",0,VLOOKUP(E16,'51'!$K$3:$L$16,2,FALSE)))</f>
        <v>#N/A</v>
      </c>
      <c r="P16" s="122" t="e">
        <f t="shared" si="1"/>
        <v>#N/A</v>
      </c>
    </row>
    <row r="17" spans="1:16" x14ac:dyDescent="0.35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IF(D17="X",0,IF(E17="X",0,VLOOKUP(E17,'51'!$K$3:$L$16,2,FALSE)))</f>
        <v>#N/A</v>
      </c>
      <c r="P17" s="122" t="e">
        <f t="shared" si="1"/>
        <v>#N/A</v>
      </c>
    </row>
    <row r="18" spans="1:16" x14ac:dyDescent="0.35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IF(D18="X",0,IF(E18="X",0,VLOOKUP(E18,'51'!$K$3:$L$16,2,FALSE)))</f>
        <v>#N/A</v>
      </c>
      <c r="P18" s="122" t="e">
        <f t="shared" si="1"/>
        <v>#N/A</v>
      </c>
    </row>
    <row r="19" spans="1:16" x14ac:dyDescent="0.35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IF(D19="X",0,IF(E19="X",0,VLOOKUP(E19,'51'!$K$3:$L$16,2,FALSE)))</f>
        <v>#N/A</v>
      </c>
      <c r="P19" s="122" t="e">
        <f t="shared" si="1"/>
        <v>#N/A</v>
      </c>
    </row>
    <row r="20" spans="1:16" x14ac:dyDescent="0.35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IF(D20="X",0,IF(E20="X",0,VLOOKUP(E20,'51'!$K$3:$L$16,2,FALSE)))</f>
        <v>#N/A</v>
      </c>
      <c r="P20" s="122" t="e">
        <f t="shared" si="1"/>
        <v>#N/A</v>
      </c>
    </row>
    <row r="21" spans="1:16" x14ac:dyDescent="0.35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IF(D21="X",0,IF(E21="X",0,VLOOKUP(E21,'51'!$K$3:$L$16,2,FALSE)))</f>
        <v>#N/A</v>
      </c>
      <c r="P21" s="122" t="e">
        <f t="shared" si="1"/>
        <v>#N/A</v>
      </c>
    </row>
    <row r="22" spans="1:16" x14ac:dyDescent="0.35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IF(D22="X",0,IF(E22="X",0,VLOOKUP(E22,'51'!$K$3:$L$16,2,FALSE)))</f>
        <v>#N/A</v>
      </c>
      <c r="P22" s="122" t="e">
        <f t="shared" si="1"/>
        <v>#N/A</v>
      </c>
    </row>
    <row r="23" spans="1:16" x14ac:dyDescent="0.35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IF(D23="X",0,IF(E23="X",0,VLOOKUP(E23,'51'!$K$3:$L$16,2,FALSE)))</f>
        <v>#N/A</v>
      </c>
      <c r="P23" s="122" t="e">
        <f t="shared" si="1"/>
        <v>#N/A</v>
      </c>
    </row>
    <row r="24" spans="1:16" x14ac:dyDescent="0.35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IF(D24="X",0,IF(E24="X",0,VLOOKUP(E24,'51'!$K$3:$L$16,2,FALSE)))</f>
        <v>#N/A</v>
      </c>
      <c r="P24" s="122" t="e">
        <f t="shared" si="1"/>
        <v>#N/A</v>
      </c>
    </row>
    <row r="25" spans="1:16" x14ac:dyDescent="0.35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IF(D25="X",0,IF(E25="X",0,VLOOKUP(E25,'51'!$K$3:$L$16,2,FALSE)))</f>
        <v>#N/A</v>
      </c>
      <c r="P25" s="122" t="e">
        <f t="shared" si="1"/>
        <v>#N/A</v>
      </c>
    </row>
    <row r="26" spans="1:16" x14ac:dyDescent="0.35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IF(D26="X",0,IF(E26="X",0,VLOOKUP(E26,'51'!$K$3:$L$16,2,FALSE)))</f>
        <v>#N/A</v>
      </c>
      <c r="P26" s="122" t="e">
        <f t="shared" si="1"/>
        <v>#N/A</v>
      </c>
    </row>
    <row r="27" spans="1:16" x14ac:dyDescent="0.35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IF(D27="X",0,IF(E27="X",0,VLOOKUP(E27,'51'!$K$3:$L$16,2,FALSE)))</f>
        <v>#N/A</v>
      </c>
      <c r="P27" s="122" t="e">
        <f t="shared" si="1"/>
        <v>#N/A</v>
      </c>
    </row>
    <row r="28" spans="1:16" x14ac:dyDescent="0.35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IF(D28="X",0,IF(E28="X",0,VLOOKUP(E28,'51'!$K$3:$L$16,2,FALSE)))</f>
        <v>#N/A</v>
      </c>
      <c r="P28" s="122" t="e">
        <f t="shared" si="1"/>
        <v>#N/A</v>
      </c>
    </row>
    <row r="29" spans="1:16" x14ac:dyDescent="0.35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IF(D29="X",0,IF(E29="X",0,VLOOKUP(E29,'51'!$K$3:$L$16,2,FALSE)))</f>
        <v>#N/A</v>
      </c>
      <c r="P29" s="122" t="e">
        <f t="shared" si="1"/>
        <v>#N/A</v>
      </c>
    </row>
    <row r="30" spans="1:16" x14ac:dyDescent="0.35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IF(D30="X",0,IF(E30="X",0,VLOOKUP(E30,'51'!$K$3:$L$16,2,FALSE)))</f>
        <v>#N/A</v>
      </c>
      <c r="P30" s="122" t="e">
        <f t="shared" si="1"/>
        <v>#N/A</v>
      </c>
    </row>
    <row r="31" spans="1:16" x14ac:dyDescent="0.35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IF(D31="X",0,IF(E31="X",0,VLOOKUP(E31,'51'!$K$3:$L$16,2,FALSE)))</f>
        <v>#N/A</v>
      </c>
      <c r="P31" s="122" t="e">
        <f t="shared" si="1"/>
        <v>#N/A</v>
      </c>
    </row>
    <row r="32" spans="1:16" x14ac:dyDescent="0.35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IF(D32="X",0,IF(E32="X",0,VLOOKUP(E32,'51'!$K$3:$L$16,2,FALSE)))</f>
        <v>#N/A</v>
      </c>
      <c r="P32" s="122" t="e">
        <f t="shared" si="1"/>
        <v>#N/A</v>
      </c>
    </row>
    <row r="33" spans="1:16" x14ac:dyDescent="0.35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IF(D33="X",0,IF(E33="X",0,VLOOKUP(E33,'51'!$K$3:$L$16,2,FALSE)))</f>
        <v>#N/A</v>
      </c>
      <c r="P33" s="122" t="e">
        <f t="shared" si="1"/>
        <v>#N/A</v>
      </c>
    </row>
    <row r="34" spans="1:16" x14ac:dyDescent="0.35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IF(D34="X",0,IF(E34="X",0,VLOOKUP(E34,'51'!$K$3:$L$16,2,FALSE)))</f>
        <v>#N/A</v>
      </c>
      <c r="P34" s="122" t="e">
        <f t="shared" si="1"/>
        <v>#N/A</v>
      </c>
    </row>
    <row r="35" spans="1:16" x14ac:dyDescent="0.35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IF(D35="X",0,IF(E35="X",0,VLOOKUP(E35,'51'!$K$3:$L$16,2,FALSE)))</f>
        <v>#N/A</v>
      </c>
      <c r="P35" s="122" t="e">
        <f t="shared" si="1"/>
        <v>#N/A</v>
      </c>
    </row>
    <row r="36" spans="1:16" x14ac:dyDescent="0.35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IF(D36="X",0,IF(E36="X",0,VLOOKUP(E36,'51'!$K$3:$L$16,2,FALSE)))</f>
        <v>#N/A</v>
      </c>
      <c r="P36" s="122" t="e">
        <f t="shared" si="1"/>
        <v>#N/A</v>
      </c>
    </row>
    <row r="37" spans="1:16" x14ac:dyDescent="0.35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IF(D37="X",0,IF(E37="X",0,VLOOKUP(E37,'51'!$K$3:$L$16,2,FALSE)))</f>
        <v>#N/A</v>
      </c>
      <c r="P37" s="122" t="e">
        <f t="shared" si="1"/>
        <v>#N/A</v>
      </c>
    </row>
    <row r="38" spans="1:16" x14ac:dyDescent="0.35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IF(D38="X",0,IF(E38="X",0,VLOOKUP(E38,'51'!$K$3:$L$16,2,FALSE)))</f>
        <v>#N/A</v>
      </c>
      <c r="P38" s="122" t="e">
        <f t="shared" si="1"/>
        <v>#N/A</v>
      </c>
    </row>
    <row r="39" spans="1:16" x14ac:dyDescent="0.35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IF(D39="X",0,IF(E39="X",0,VLOOKUP(E39,'51'!$K$3:$L$16,2,FALSE)))</f>
        <v>#N/A</v>
      </c>
      <c r="P39" s="122" t="e">
        <f t="shared" si="1"/>
        <v>#N/A</v>
      </c>
    </row>
    <row r="40" spans="1:16" x14ac:dyDescent="0.35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IF(D40="X",0,IF(E40="X",0,VLOOKUP(E40,'51'!$K$3:$L$16,2,FALSE)))</f>
        <v>#N/A</v>
      </c>
      <c r="P40" s="122" t="e">
        <f t="shared" si="1"/>
        <v>#N/A</v>
      </c>
    </row>
    <row r="41" spans="1:16" x14ac:dyDescent="0.35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IF(D41="X",0,IF(E41="X",0,VLOOKUP(E41,'51'!$K$3:$L$16,2,FALSE)))</f>
        <v>#N/A</v>
      </c>
      <c r="P41" s="122" t="e">
        <f t="shared" si="1"/>
        <v>#N/A</v>
      </c>
    </row>
    <row r="42" spans="1:16" x14ac:dyDescent="0.35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IF(D42="X",0,IF(E42="X",0,VLOOKUP(E42,'51'!$K$3:$L$16,2,FALSE)))</f>
        <v>#N/A</v>
      </c>
      <c r="P42" s="122" t="e">
        <f t="shared" si="1"/>
        <v>#N/A</v>
      </c>
    </row>
    <row r="43" spans="1:16" x14ac:dyDescent="0.35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IF(D43="X",0,IF(E43="X",0,VLOOKUP(E43,'51'!$K$3:$L$16,2,FALSE)))</f>
        <v>#N/A</v>
      </c>
      <c r="P43" s="122" t="e">
        <f t="shared" si="1"/>
        <v>#N/A</v>
      </c>
    </row>
    <row r="44" spans="1:16" x14ac:dyDescent="0.35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IF(D44="X",0,IF(E44="X",0,VLOOKUP(E44,'51'!$K$3:$L$16,2,FALSE)))</f>
        <v>#N/A</v>
      </c>
      <c r="P44" s="122" t="e">
        <f t="shared" si="1"/>
        <v>#N/A</v>
      </c>
    </row>
    <row r="45" spans="1:16" x14ac:dyDescent="0.35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IF(D45="X",0,IF(E45="X",0,VLOOKUP(E45,'51'!$K$3:$L$16,2,FALSE)))</f>
        <v>#N/A</v>
      </c>
      <c r="P45" s="122" t="e">
        <f t="shared" si="1"/>
        <v>#N/A</v>
      </c>
    </row>
    <row r="46" spans="1:16" x14ac:dyDescent="0.35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IF(D46="X",0,IF(E46="X",0,VLOOKUP(E46,'51'!$K$3:$L$16,2,FALSE)))</f>
        <v>#N/A</v>
      </c>
      <c r="P46" s="122" t="e">
        <f t="shared" si="1"/>
        <v>#N/A</v>
      </c>
    </row>
    <row r="47" spans="1:16" x14ac:dyDescent="0.35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IF(D47="X",0,IF(E47="X",0,VLOOKUP(E47,'51'!$K$3:$L$16,2,FALSE)))</f>
        <v>#N/A</v>
      </c>
      <c r="P47" s="122" t="e">
        <f t="shared" si="1"/>
        <v>#N/A</v>
      </c>
    </row>
    <row r="48" spans="1:16" x14ac:dyDescent="0.35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IF(D48="X",0,IF(E48="X",0,VLOOKUP(E48,'51'!$K$3:$L$16,2,FALSE)))</f>
        <v>#N/A</v>
      </c>
      <c r="P48" s="122" t="e">
        <f t="shared" si="1"/>
        <v>#N/A</v>
      </c>
    </row>
    <row r="49" spans="1:16" x14ac:dyDescent="0.35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IF(D49="X",0,IF(E49="X",0,VLOOKUP(E49,'51'!$K$3:$L$16,2,FALSE)))</f>
        <v>#N/A</v>
      </c>
      <c r="P49" s="122" t="e">
        <f t="shared" si="1"/>
        <v>#N/A</v>
      </c>
    </row>
    <row r="50" spans="1:16" x14ac:dyDescent="0.35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IF(D50="X",0,IF(E50="X",0,VLOOKUP(E50,'51'!$K$3:$L$16,2,FALSE)))</f>
        <v>#N/A</v>
      </c>
      <c r="P50" s="122" t="e">
        <f t="shared" si="1"/>
        <v>#N/A</v>
      </c>
    </row>
    <row r="51" spans="1:16" x14ac:dyDescent="0.35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IF(D51="X",0,IF(E51="X",0,VLOOKUP(E51,'51'!$K$3:$L$16,2,FALSE)))</f>
        <v>#N/A</v>
      </c>
      <c r="P51" s="122" t="e">
        <f t="shared" si="1"/>
        <v>#N/A</v>
      </c>
    </row>
    <row r="52" spans="1:16" x14ac:dyDescent="0.35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IF(D52="X",0,IF(E52="X",0,VLOOKUP(E52,'51'!$K$3:$L$16,2,FALSE)))</f>
        <v>#N/A</v>
      </c>
      <c r="P52" s="122" t="e">
        <f t="shared" si="1"/>
        <v>#N/A</v>
      </c>
    </row>
    <row r="53" spans="1:16" x14ac:dyDescent="0.35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IF(D53="X",0,IF(E53="X",0,VLOOKUP(E53,'51'!$K$3:$L$16,2,FALSE)))</f>
        <v>#N/A</v>
      </c>
      <c r="P53" s="122" t="e">
        <f t="shared" si="1"/>
        <v>#N/A</v>
      </c>
    </row>
    <row r="54" spans="1:16" x14ac:dyDescent="0.35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IF(D54="X",0,IF(E54="X",0,VLOOKUP(E54,'51'!$K$3:$L$16,2,FALSE)))</f>
        <v>#N/A</v>
      </c>
      <c r="P54" s="122" t="e">
        <f t="shared" si="1"/>
        <v>#N/A</v>
      </c>
    </row>
    <row r="55" spans="1:16" x14ac:dyDescent="0.35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IF(D55="X",0,IF(E55="X",0,VLOOKUP(E55,'51'!$K$3:$L$16,2,FALSE)))</f>
        <v>#N/A</v>
      </c>
      <c r="P55" s="122" t="e">
        <f t="shared" si="1"/>
        <v>#N/A</v>
      </c>
    </row>
    <row r="56" spans="1:16" x14ac:dyDescent="0.35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IF(D56="X",0,IF(E56="X",0,VLOOKUP(E56,'51'!$K$3:$L$16,2,FALSE)))</f>
        <v>#N/A</v>
      </c>
      <c r="P56" s="122" t="e">
        <f t="shared" si="1"/>
        <v>#N/A</v>
      </c>
    </row>
    <row r="57" spans="1:16" x14ac:dyDescent="0.35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IF(D57="X",0,IF(E57="X",0,VLOOKUP(E57,'51'!$K$3:$L$16,2,FALSE)))</f>
        <v>#N/A</v>
      </c>
      <c r="P57" s="122" t="e">
        <f t="shared" si="1"/>
        <v>#N/A</v>
      </c>
    </row>
    <row r="58" spans="1:16" x14ac:dyDescent="0.35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IF(D58="X",0,IF(E58="X",0,VLOOKUP(E58,'51'!$K$3:$L$16,2,FALSE)))</f>
        <v>#N/A</v>
      </c>
      <c r="P58" s="122" t="e">
        <f t="shared" si="1"/>
        <v>#N/A</v>
      </c>
    </row>
    <row r="59" spans="1:16" x14ac:dyDescent="0.35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IF(D59="X",0,IF(E59="X",0,VLOOKUP(E59,'51'!$K$3:$L$16,2,FALSE)))</f>
        <v>#N/A</v>
      </c>
      <c r="P59" s="122" t="e">
        <f t="shared" si="1"/>
        <v>#N/A</v>
      </c>
    </row>
    <row r="60" spans="1:16" x14ac:dyDescent="0.35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IF(D60="X",0,IF(E60="X",0,VLOOKUP(E60,'51'!$K$3:$L$16,2,FALSE)))</f>
        <v>#N/A</v>
      </c>
      <c r="P60" s="122" t="e">
        <f t="shared" si="1"/>
        <v>#N/A</v>
      </c>
    </row>
    <row r="61" spans="1:16" x14ac:dyDescent="0.35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IF(D61="X",0,IF(E61="X",0,VLOOKUP(E61,'51'!$K$3:$L$16,2,FALSE)))</f>
        <v>#N/A</v>
      </c>
      <c r="P61" s="122" t="e">
        <f t="shared" si="1"/>
        <v>#N/A</v>
      </c>
    </row>
    <row r="62" spans="1:16" x14ac:dyDescent="0.35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IF(D62="X",0,IF(E62="X",0,VLOOKUP(E62,'51'!$K$3:$L$16,2,FALSE)))</f>
        <v>#N/A</v>
      </c>
      <c r="P62" s="122" t="e">
        <f t="shared" si="1"/>
        <v>#N/A</v>
      </c>
    </row>
    <row r="63" spans="1:16" x14ac:dyDescent="0.35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IF(D63="X",0,IF(E63="X",0,VLOOKUP(E63,'51'!$K$3:$L$16,2,FALSE)))</f>
        <v>#N/A</v>
      </c>
      <c r="P63" s="122" t="e">
        <f t="shared" si="1"/>
        <v>#N/A</v>
      </c>
    </row>
    <row r="64" spans="1:16" x14ac:dyDescent="0.35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IF(D64="X",0,IF(E64="X",0,VLOOKUP(E64,'51'!$K$3:$L$16,2,FALSE)))</f>
        <v>#N/A</v>
      </c>
      <c r="P64" s="122" t="e">
        <f t="shared" si="1"/>
        <v>#N/A</v>
      </c>
    </row>
    <row r="65" spans="1:16" x14ac:dyDescent="0.35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IF(D65="X",0,IF(E65="X",0,VLOOKUP(E65,'51'!$K$3:$L$16,2,FALSE)))</f>
        <v>#N/A</v>
      </c>
      <c r="P65" s="122" t="e">
        <f t="shared" si="1"/>
        <v>#N/A</v>
      </c>
    </row>
    <row r="66" spans="1:16" x14ac:dyDescent="0.35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IF(D66="X",0,IF(E66="X",0,VLOOKUP(E66,'51'!$K$3:$L$16,2,FALSE)))</f>
        <v>#N/A</v>
      </c>
      <c r="P66" s="122" t="e">
        <f t="shared" si="1"/>
        <v>#N/A</v>
      </c>
    </row>
    <row r="67" spans="1:16" x14ac:dyDescent="0.35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IF(D67="X",0,IF(E67="X",0,VLOOKUP(E67,'51'!$K$3:$L$16,2,FALSE)))</f>
        <v>#N/A</v>
      </c>
      <c r="P67" s="122" t="e">
        <f t="shared" si="1"/>
        <v>#N/A</v>
      </c>
    </row>
    <row r="68" spans="1:16" x14ac:dyDescent="0.35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IF(D69="X",0,IF(E69="X",0,VLOOKUP(E69,'51'!$K$3:$L$16,2,FALSE)))</f>
        <v>#N/A</v>
      </c>
      <c r="P69" s="122" t="e">
        <f t="shared" si="3"/>
        <v>#N/A</v>
      </c>
    </row>
    <row r="70" spans="1:16" x14ac:dyDescent="0.35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IF(D70="X",0,IF(E70="X",0,VLOOKUP(E70,'51'!$K$3:$L$16,2,FALSE)))</f>
        <v>#N/A</v>
      </c>
      <c r="P70" s="122" t="e">
        <f t="shared" si="3"/>
        <v>#N/A</v>
      </c>
    </row>
    <row r="71" spans="1:16" x14ac:dyDescent="0.35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IF(D71="X",0,IF(E71="X",0,VLOOKUP(E71,'51'!$K$3:$L$16,2,FALSE)))</f>
        <v>#N/A</v>
      </c>
      <c r="P71" s="122" t="e">
        <f t="shared" si="3"/>
        <v>#N/A</v>
      </c>
    </row>
    <row r="72" spans="1:16" x14ac:dyDescent="0.35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IF(D72="X",0,IF(E72="X",0,VLOOKUP(E72,'51'!$K$3:$L$16,2,FALSE)))</f>
        <v>#N/A</v>
      </c>
      <c r="P72" s="122" t="e">
        <f t="shared" si="3"/>
        <v>#N/A</v>
      </c>
    </row>
    <row r="73" spans="1:16" x14ac:dyDescent="0.35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IF(D73="X",0,IF(E73="X",0,VLOOKUP(E73,'51'!$K$3:$L$16,2,FALSE)))</f>
        <v>#N/A</v>
      </c>
      <c r="P73" s="122" t="e">
        <f t="shared" si="3"/>
        <v>#N/A</v>
      </c>
    </row>
    <row r="74" spans="1:16" x14ac:dyDescent="0.35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IF(D74="X",0,IF(E74="X",0,VLOOKUP(E74,'51'!$K$3:$L$16,2,FALSE)))</f>
        <v>#N/A</v>
      </c>
      <c r="P74" s="122" t="e">
        <f t="shared" si="3"/>
        <v>#N/A</v>
      </c>
    </row>
    <row r="75" spans="1:16" x14ac:dyDescent="0.35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IF(D75="X",0,IF(E75="X",0,VLOOKUP(E75,'51'!$K$3:$L$16,2,FALSE)))</f>
        <v>#N/A</v>
      </c>
      <c r="P75" s="122" t="e">
        <f t="shared" si="3"/>
        <v>#N/A</v>
      </c>
    </row>
    <row r="76" spans="1:16" x14ac:dyDescent="0.35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IF(D76="X",0,IF(E76="X",0,VLOOKUP(E76,'51'!$K$3:$L$16,2,FALSE)))</f>
        <v>#N/A</v>
      </c>
      <c r="P76" s="122" t="e">
        <f t="shared" si="3"/>
        <v>#N/A</v>
      </c>
    </row>
    <row r="77" spans="1:16" x14ac:dyDescent="0.35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IF(D77="X",0,IF(E77="X",0,VLOOKUP(E77,'51'!$K$3:$L$16,2,FALSE)))</f>
        <v>#N/A</v>
      </c>
      <c r="P77" s="122" t="e">
        <f t="shared" si="3"/>
        <v>#N/A</v>
      </c>
    </row>
    <row r="78" spans="1:16" x14ac:dyDescent="0.35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IF(D78="X",0,IF(E78="X",0,VLOOKUP(E78,'51'!$K$3:$L$16,2,FALSE)))</f>
        <v>#N/A</v>
      </c>
      <c r="P78" s="122" t="e">
        <f t="shared" si="3"/>
        <v>#N/A</v>
      </c>
    </row>
    <row r="79" spans="1:16" x14ac:dyDescent="0.35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IF(D79="X",0,IF(E79="X",0,VLOOKUP(E79,'51'!$K$3:$L$16,2,FALSE)))</f>
        <v>#N/A</v>
      </c>
      <c r="P79" s="122" t="e">
        <f t="shared" si="3"/>
        <v>#N/A</v>
      </c>
    </row>
    <row r="80" spans="1:16" x14ac:dyDescent="0.35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IF(D80="X",0,IF(E80="X",0,VLOOKUP(E80,'51'!$K$3:$L$16,2,FALSE)))</f>
        <v>#N/A</v>
      </c>
      <c r="P80" s="122" t="e">
        <f t="shared" si="3"/>
        <v>#N/A</v>
      </c>
    </row>
    <row r="81" spans="1:16" x14ac:dyDescent="0.35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IF(D81="X",0,IF(E81="X",0,VLOOKUP(E81,'51'!$K$3:$L$16,2,FALSE)))</f>
        <v>#N/A</v>
      </c>
      <c r="P81" s="122" t="e">
        <f t="shared" si="3"/>
        <v>#N/A</v>
      </c>
    </row>
    <row r="82" spans="1:16" x14ac:dyDescent="0.35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IF(D82="X",0,IF(E82="X",0,VLOOKUP(E82,'51'!$K$3:$L$16,2,FALSE)))</f>
        <v>#N/A</v>
      </c>
      <c r="P82" s="122" t="e">
        <f t="shared" si="3"/>
        <v>#N/A</v>
      </c>
    </row>
    <row r="83" spans="1:16" x14ac:dyDescent="0.35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IF(D83="X",0,IF(E83="X",0,VLOOKUP(E83,'51'!$K$3:$L$16,2,FALSE)))</f>
        <v>#N/A</v>
      </c>
      <c r="P83" s="122" t="e">
        <f t="shared" si="3"/>
        <v>#N/A</v>
      </c>
    </row>
    <row r="84" spans="1:16" x14ac:dyDescent="0.35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IF(D84="X",0,IF(E84="X",0,VLOOKUP(E84,'51'!$K$3:$L$16,2,FALSE)))</f>
        <v>#N/A</v>
      </c>
      <c r="P84" s="122" t="e">
        <f t="shared" si="3"/>
        <v>#N/A</v>
      </c>
    </row>
    <row r="85" spans="1:16" x14ac:dyDescent="0.35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IF(D85="X",0,IF(E85="X",0,VLOOKUP(E85,'51'!$K$3:$L$16,2,FALSE)))</f>
        <v>#N/A</v>
      </c>
      <c r="P85" s="122" t="e">
        <f t="shared" si="3"/>
        <v>#N/A</v>
      </c>
    </row>
    <row r="86" spans="1:16" x14ac:dyDescent="0.35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IF(D86="X",0,IF(E86="X",0,VLOOKUP(E86,'51'!$K$3:$L$16,2,FALSE)))</f>
        <v>#N/A</v>
      </c>
      <c r="P86" s="122" t="e">
        <f t="shared" si="3"/>
        <v>#N/A</v>
      </c>
    </row>
    <row r="87" spans="1:16" x14ac:dyDescent="0.35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IF(D87="X",0,IF(E87="X",0,VLOOKUP(E87,'51'!$K$3:$L$16,2,FALSE)))</f>
        <v>#N/A</v>
      </c>
      <c r="P87" s="122" t="e">
        <f t="shared" si="3"/>
        <v>#N/A</v>
      </c>
    </row>
    <row r="88" spans="1:16" x14ac:dyDescent="0.35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IF(D88="X",0,IF(E88="X",0,VLOOKUP(E88,'51'!$K$3:$L$16,2,FALSE)))</f>
        <v>#N/A</v>
      </c>
      <c r="P88" s="122" t="e">
        <f t="shared" si="3"/>
        <v>#N/A</v>
      </c>
    </row>
    <row r="89" spans="1:16" x14ac:dyDescent="0.35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IF(D89="X",0,IF(E89="X",0,VLOOKUP(E89,'51'!$K$3:$L$16,2,FALSE)))</f>
        <v>#N/A</v>
      </c>
      <c r="P89" s="122" t="e">
        <f t="shared" si="3"/>
        <v>#N/A</v>
      </c>
    </row>
    <row r="90" spans="1:16" x14ac:dyDescent="0.35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IF(D90="X",0,IF(E90="X",0,VLOOKUP(E90,'51'!$K$3:$L$16,2,FALSE)))</f>
        <v>#N/A</v>
      </c>
      <c r="P90" s="122" t="e">
        <f t="shared" si="3"/>
        <v>#N/A</v>
      </c>
    </row>
    <row r="91" spans="1:16" x14ac:dyDescent="0.35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IF(D91="X",0,IF(E91="X",0,VLOOKUP(E91,'51'!$K$3:$L$16,2,FALSE)))</f>
        <v>#N/A</v>
      </c>
      <c r="P91" s="122" t="e">
        <f t="shared" si="3"/>
        <v>#N/A</v>
      </c>
    </row>
    <row r="92" spans="1:16" x14ac:dyDescent="0.35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IF(D92="X",0,IF(E92="X",0,VLOOKUP(E92,'51'!$K$3:$L$16,2,FALSE)))</f>
        <v>#N/A</v>
      </c>
      <c r="P92" s="122" t="e">
        <f t="shared" si="3"/>
        <v>#N/A</v>
      </c>
    </row>
    <row r="93" spans="1:16" x14ac:dyDescent="0.35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IF(D93="X",0,IF(E93="X",0,VLOOKUP(E93,'51'!$K$3:$L$16,2,FALSE)))</f>
        <v>#N/A</v>
      </c>
      <c r="P93" s="122" t="e">
        <f t="shared" si="3"/>
        <v>#N/A</v>
      </c>
    </row>
    <row r="94" spans="1:16" x14ac:dyDescent="0.35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IF(D94="X",0,IF(E94="X",0,VLOOKUP(E94,'51'!$K$3:$L$16,2,FALSE)))</f>
        <v>#N/A</v>
      </c>
      <c r="P94" s="122" t="e">
        <f t="shared" si="3"/>
        <v>#N/A</v>
      </c>
    </row>
    <row r="95" spans="1:16" x14ac:dyDescent="0.35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IF(D95="X",0,IF(E95="X",0,VLOOKUP(E95,'51'!$K$3:$L$16,2,FALSE)))</f>
        <v>#N/A</v>
      </c>
      <c r="P95" s="122" t="e">
        <f t="shared" si="3"/>
        <v>#N/A</v>
      </c>
    </row>
    <row r="96" spans="1:16" x14ac:dyDescent="0.35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IF(D96="X",0,IF(E96="X",0,VLOOKUP(E96,'51'!$K$3:$L$16,2,FALSE)))</f>
        <v>#N/A</v>
      </c>
      <c r="P96" s="122" t="e">
        <f t="shared" si="3"/>
        <v>#N/A</v>
      </c>
    </row>
    <row r="97" spans="1:16" x14ac:dyDescent="0.35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IF(D97="X",0,IF(E97="X",0,VLOOKUP(E97,'51'!$K$3:$L$16,2,FALSE)))</f>
        <v>#N/A</v>
      </c>
      <c r="P97" s="122" t="e">
        <f t="shared" si="3"/>
        <v>#N/A</v>
      </c>
    </row>
    <row r="98" spans="1:16" x14ac:dyDescent="0.35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IF(D98="X",0,IF(E98="X",0,VLOOKUP(E98,'51'!$K$3:$L$16,2,FALSE)))</f>
        <v>#N/A</v>
      </c>
      <c r="P98" s="122" t="e">
        <f t="shared" si="3"/>
        <v>#N/A</v>
      </c>
    </row>
    <row r="99" spans="1:16" x14ac:dyDescent="0.35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IF(D99="X",0,IF(E99="X",0,VLOOKUP(E99,'51'!$K$3:$L$16,2,FALSE)))</f>
        <v>#N/A</v>
      </c>
      <c r="P99" s="122" t="e">
        <f t="shared" si="3"/>
        <v>#N/A</v>
      </c>
    </row>
    <row r="100" spans="1:16" x14ac:dyDescent="0.35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IF(D100="X",0,IF(E100="X",0,VLOOKUP(E100,'51'!$K$3:$L$16,2,FALSE)))</f>
        <v>#N/A</v>
      </c>
      <c r="P100" s="122" t="e">
        <f t="shared" si="3"/>
        <v>#N/A</v>
      </c>
    </row>
    <row r="101" spans="1:16" x14ac:dyDescent="0.35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IF(D101="X",0,IF(E101="X",0,VLOOKUP(E101,'51'!$K$3:$L$16,2,FALSE)))</f>
        <v>#N/A</v>
      </c>
      <c r="P101" s="122" t="e">
        <f t="shared" si="3"/>
        <v>#N/A</v>
      </c>
    </row>
    <row r="102" spans="1:16" x14ac:dyDescent="0.35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IF(D102="X",0,IF(E102="X",0,VLOOKUP(E102,'51'!$K$3:$L$16,2,FALSE)))</f>
        <v>#N/A</v>
      </c>
      <c r="P102" s="122" t="e">
        <f t="shared" si="3"/>
        <v>#N/A</v>
      </c>
    </row>
    <row r="103" spans="1:16" x14ac:dyDescent="0.35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IF(D103="X",0,IF(E103="X",0,VLOOKUP(E103,'51'!$K$3:$L$16,2,FALSE)))</f>
        <v>#N/A</v>
      </c>
      <c r="P103" s="122" t="e">
        <f t="shared" si="3"/>
        <v>#N/A</v>
      </c>
    </row>
    <row r="104" spans="1:16" x14ac:dyDescent="0.35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IF(D104="X",0,IF(E104="X",0,VLOOKUP(E104,'51'!$K$3:$L$16,2,FALSE)))</f>
        <v>#N/A</v>
      </c>
      <c r="P104" s="122" t="e">
        <f t="shared" si="3"/>
        <v>#N/A</v>
      </c>
    </row>
    <row r="105" spans="1:16" x14ac:dyDescent="0.35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IF(D105="X",0,IF(E105="X",0,VLOOKUP(E105,'51'!$K$3:$L$16,2,FALSE)))</f>
        <v>#N/A</v>
      </c>
      <c r="P105" s="122" t="e">
        <f t="shared" si="3"/>
        <v>#N/A</v>
      </c>
    </row>
    <row r="106" spans="1:16" x14ac:dyDescent="0.35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IF(D106="X",0,IF(E106="X",0,VLOOKUP(E106,'51'!$K$3:$L$16,2,FALSE)))</f>
        <v>#N/A</v>
      </c>
      <c r="P106" s="122" t="e">
        <f t="shared" si="3"/>
        <v>#N/A</v>
      </c>
    </row>
    <row r="107" spans="1:16" x14ac:dyDescent="0.35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IF(D107="X",0,IF(E107="X",0,VLOOKUP(E107,'51'!$K$3:$L$16,2,FALSE)))</f>
        <v>#N/A</v>
      </c>
      <c r="P107" s="122" t="e">
        <f t="shared" si="3"/>
        <v>#N/A</v>
      </c>
    </row>
    <row r="108" spans="1:16" x14ac:dyDescent="0.35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IF(D108="X",0,IF(E108="X",0,VLOOKUP(E108,'51'!$K$3:$L$16,2,FALSE)))</f>
        <v>#N/A</v>
      </c>
      <c r="P108" s="122" t="e">
        <f t="shared" si="3"/>
        <v>#N/A</v>
      </c>
    </row>
    <row r="109" spans="1:16" x14ac:dyDescent="0.35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IF(D109="X",0,IF(E109="X",0,VLOOKUP(E109,'51'!$K$3:$L$16,2,FALSE)))</f>
        <v>#N/A</v>
      </c>
      <c r="P109" s="122" t="e">
        <f t="shared" si="3"/>
        <v>#N/A</v>
      </c>
    </row>
    <row r="110" spans="1:16" x14ac:dyDescent="0.35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IF(D110="X",0,IF(E110="X",0,VLOOKUP(E110,'51'!$K$3:$L$16,2,FALSE)))</f>
        <v>#N/A</v>
      </c>
      <c r="P110" s="122" t="e">
        <f t="shared" si="3"/>
        <v>#N/A</v>
      </c>
    </row>
    <row r="111" spans="1:16" x14ac:dyDescent="0.35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IF(D111="X",0,IF(E111="X",0,VLOOKUP(E111,'51'!$K$3:$L$16,2,FALSE)))</f>
        <v>#N/A</v>
      </c>
      <c r="P111" s="122" t="e">
        <f t="shared" si="3"/>
        <v>#N/A</v>
      </c>
    </row>
    <row r="112" spans="1:16" x14ac:dyDescent="0.35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IF(D112="X",0,IF(E112="X",0,VLOOKUP(E112,'51'!$K$3:$L$16,2,FALSE)))</f>
        <v>#N/A</v>
      </c>
      <c r="P112" s="122" t="e">
        <f t="shared" si="3"/>
        <v>#N/A</v>
      </c>
    </row>
    <row r="113" spans="1:16" x14ac:dyDescent="0.35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IF(D113="X",0,IF(E113="X",0,VLOOKUP(E113,'51'!$K$3:$L$16,2,FALSE)))</f>
        <v>#N/A</v>
      </c>
      <c r="P113" s="122" t="e">
        <f t="shared" si="3"/>
        <v>#N/A</v>
      </c>
    </row>
    <row r="114" spans="1:16" x14ac:dyDescent="0.35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IF(D114="X",0,IF(E114="X",0,VLOOKUP(E114,'51'!$K$3:$L$16,2,FALSE)))</f>
        <v>#N/A</v>
      </c>
      <c r="P114" s="122" t="e">
        <f t="shared" si="3"/>
        <v>#N/A</v>
      </c>
    </row>
    <row r="115" spans="1:16" x14ac:dyDescent="0.35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IF(D115="X",0,IF(E115="X",0,VLOOKUP(E115,'51'!$K$3:$L$16,2,FALSE)))</f>
        <v>#N/A</v>
      </c>
      <c r="P115" s="122" t="e">
        <f t="shared" si="3"/>
        <v>#N/A</v>
      </c>
    </row>
    <row r="116" spans="1:16" x14ac:dyDescent="0.35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IF(D116="X",0,IF(E116="X",0,VLOOKUP(E116,'51'!$K$3:$L$16,2,FALSE)))</f>
        <v>#N/A</v>
      </c>
      <c r="P116" s="122" t="e">
        <f t="shared" si="3"/>
        <v>#N/A</v>
      </c>
    </row>
    <row r="117" spans="1:16" x14ac:dyDescent="0.35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IF(D117="X",0,IF(E117="X",0,VLOOKUP(E117,'51'!$K$3:$L$16,2,FALSE)))</f>
        <v>#N/A</v>
      </c>
      <c r="P117" s="122" t="e">
        <f t="shared" si="3"/>
        <v>#N/A</v>
      </c>
    </row>
    <row r="118" spans="1:16" x14ac:dyDescent="0.35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IF(D118="X",0,IF(E118="X",0,VLOOKUP(E118,'51'!$K$3:$L$16,2,FALSE)))</f>
        <v>#N/A</v>
      </c>
      <c r="P118" s="122" t="e">
        <f t="shared" si="3"/>
        <v>#N/A</v>
      </c>
    </row>
    <row r="119" spans="1:16" x14ac:dyDescent="0.35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IF(D119="X",0,IF(E119="X",0,VLOOKUP(E119,'51'!$K$3:$L$16,2,FALSE)))</f>
        <v>#N/A</v>
      </c>
      <c r="P119" s="122" t="e">
        <f t="shared" si="3"/>
        <v>#N/A</v>
      </c>
    </row>
    <row r="120" spans="1:16" x14ac:dyDescent="0.35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IF(D120="X",0,IF(E120="X",0,VLOOKUP(E120,'51'!$K$3:$L$16,2,FALSE)))</f>
        <v>#N/A</v>
      </c>
      <c r="P120" s="122" t="e">
        <f t="shared" si="3"/>
        <v>#N/A</v>
      </c>
    </row>
    <row r="121" spans="1:16" x14ac:dyDescent="0.35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IF(D121="X",0,IF(E121="X",0,VLOOKUP(E121,'51'!$K$3:$L$16,2,FALSE)))</f>
        <v>#N/A</v>
      </c>
      <c r="P121" s="122" t="e">
        <f t="shared" si="3"/>
        <v>#N/A</v>
      </c>
    </row>
    <row r="122" spans="1:16" x14ac:dyDescent="0.35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IF(D122="X",0,IF(E122="X",0,VLOOKUP(E122,'51'!$K$3:$L$16,2,FALSE)))</f>
        <v>#N/A</v>
      </c>
      <c r="P122" s="122" t="e">
        <f t="shared" si="3"/>
        <v>#N/A</v>
      </c>
    </row>
    <row r="123" spans="1:16" x14ac:dyDescent="0.35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IF(D123="X",0,IF(E123="X",0,VLOOKUP(E123,'51'!$K$3:$L$16,2,FALSE)))</f>
        <v>#N/A</v>
      </c>
      <c r="P123" s="122" t="e">
        <f t="shared" si="3"/>
        <v>#N/A</v>
      </c>
    </row>
    <row r="124" spans="1:16" x14ac:dyDescent="0.35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IF(D124="X",0,IF(E124="X",0,VLOOKUP(E124,'51'!$K$3:$L$16,2,FALSE)))</f>
        <v>#N/A</v>
      </c>
      <c r="P124" s="122" t="e">
        <f t="shared" si="3"/>
        <v>#N/A</v>
      </c>
    </row>
    <row r="125" spans="1:16" x14ac:dyDescent="0.35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IF(D125="X",0,IF(E125="X",0,VLOOKUP(E125,'51'!$K$3:$L$16,2,FALSE)))</f>
        <v>#N/A</v>
      </c>
      <c r="P125" s="122" t="e">
        <f t="shared" si="3"/>
        <v>#N/A</v>
      </c>
    </row>
    <row r="126" spans="1:16" x14ac:dyDescent="0.35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IF(D126="X",0,IF(E126="X",0,VLOOKUP(E126,'51'!$K$3:$L$16,2,FALSE)))</f>
        <v>#N/A</v>
      </c>
      <c r="P126" s="122" t="e">
        <f t="shared" si="3"/>
        <v>#N/A</v>
      </c>
    </row>
    <row r="127" spans="1:16" x14ac:dyDescent="0.35">
      <c r="B127" s="159"/>
      <c r="N127" s="122">
        <f t="shared" si="2"/>
        <v>0</v>
      </c>
      <c r="O127" s="122" t="e">
        <f>IF(D127="X",0,IF(E127="X",0,VLOOKUP(E127,'51'!$K$3:$L$16,2,FALSE)))</f>
        <v>#N/A</v>
      </c>
      <c r="P127" s="122" t="e">
        <f t="shared" si="3"/>
        <v>#N/A</v>
      </c>
    </row>
    <row r="128" spans="1:16" x14ac:dyDescent="0.35">
      <c r="B128" s="159"/>
      <c r="N128" s="122">
        <f t="shared" si="2"/>
        <v>0</v>
      </c>
      <c r="O128" s="122" t="e">
        <f>IF(D128="X",0,IF(E128="X",0,VLOOKUP(E128,'51'!$K$3:$L$16,2,FALSE)))</f>
        <v>#N/A</v>
      </c>
      <c r="P128" s="122" t="e">
        <f t="shared" si="3"/>
        <v>#N/A</v>
      </c>
    </row>
    <row r="129" spans="2:16" x14ac:dyDescent="0.35">
      <c r="B129" s="159"/>
      <c r="N129" s="122">
        <f t="shared" si="2"/>
        <v>0</v>
      </c>
      <c r="O129" s="122" t="e">
        <f>IF(D129="X",0,IF(E129="X",0,VLOOKUP(E129,'51'!$K$3:$L$16,2,FALSE)))</f>
        <v>#N/A</v>
      </c>
      <c r="P129" s="122" t="e">
        <f t="shared" si="3"/>
        <v>#N/A</v>
      </c>
    </row>
    <row r="130" spans="2:16" x14ac:dyDescent="0.35">
      <c r="B130" s="159"/>
      <c r="N130" s="122">
        <f t="shared" si="2"/>
        <v>0</v>
      </c>
      <c r="O130" s="122" t="e">
        <f>IF(D130="X",0,IF(E130="X",0,VLOOKUP(E130,'51'!$K$3:$L$16,2,FALSE)))</f>
        <v>#N/A</v>
      </c>
      <c r="P130" s="122" t="e">
        <f t="shared" si="3"/>
        <v>#N/A</v>
      </c>
    </row>
    <row r="131" spans="2:16" x14ac:dyDescent="0.35">
      <c r="B131" s="159"/>
      <c r="N131" s="122">
        <f t="shared" si="2"/>
        <v>0</v>
      </c>
      <c r="O131" s="122" t="e">
        <f>IF(D131="X",0,IF(E131="X",0,VLOOKUP(E131,'51'!$K$3:$L$16,2,FALSE)))</f>
        <v>#N/A</v>
      </c>
      <c r="P131" s="122" t="e">
        <f t="shared" si="3"/>
        <v>#N/A</v>
      </c>
    </row>
    <row r="132" spans="2:16" x14ac:dyDescent="0.35">
      <c r="B132" s="159"/>
      <c r="N132" s="122">
        <f t="shared" ref="N132:N195" si="4">SUM(F132:M132)</f>
        <v>0</v>
      </c>
      <c r="O132" s="122" t="e">
        <f>IF(D132="X",0,IF(E132="X",0,VLOOKUP(E132,'51'!$K$3:$L$16,2,FALSE)))</f>
        <v>#N/A</v>
      </c>
      <c r="P132" s="122" t="e">
        <f t="shared" ref="P132:P195" si="5">N132*O132</f>
        <v>#N/A</v>
      </c>
    </row>
    <row r="133" spans="2:16" x14ac:dyDescent="0.35">
      <c r="B133" s="159"/>
      <c r="N133" s="122">
        <f t="shared" si="4"/>
        <v>0</v>
      </c>
      <c r="O133" s="122" t="e">
        <f>IF(D133="X",0,IF(E133="X",0,VLOOKUP(E133,'51'!$K$3:$L$16,2,FALSE)))</f>
        <v>#N/A</v>
      </c>
      <c r="P133" s="122" t="e">
        <f t="shared" si="5"/>
        <v>#N/A</v>
      </c>
    </row>
    <row r="134" spans="2:16" x14ac:dyDescent="0.35">
      <c r="B134" s="159"/>
      <c r="N134" s="122">
        <f t="shared" si="4"/>
        <v>0</v>
      </c>
      <c r="O134" s="122" t="e">
        <f>IF(D134="X",0,IF(E134="X",0,VLOOKUP(E134,'51'!$K$3:$L$16,2,FALSE)))</f>
        <v>#N/A</v>
      </c>
      <c r="P134" s="122" t="e">
        <f t="shared" si="5"/>
        <v>#N/A</v>
      </c>
    </row>
    <row r="135" spans="2:16" x14ac:dyDescent="0.35">
      <c r="B135" s="159"/>
      <c r="N135" s="122">
        <f t="shared" si="4"/>
        <v>0</v>
      </c>
      <c r="O135" s="122" t="e">
        <f>IF(D135="X",0,IF(E135="X",0,VLOOKUP(E135,'51'!$K$3:$L$16,2,FALSE)))</f>
        <v>#N/A</v>
      </c>
      <c r="P135" s="122" t="e">
        <f t="shared" si="5"/>
        <v>#N/A</v>
      </c>
    </row>
    <row r="136" spans="2:16" x14ac:dyDescent="0.35">
      <c r="B136" s="159"/>
      <c r="N136" s="122">
        <f t="shared" si="4"/>
        <v>0</v>
      </c>
      <c r="O136" s="122" t="e">
        <f>IF(D136="X",0,IF(E136="X",0,VLOOKUP(E136,'51'!$K$3:$L$16,2,FALSE)))</f>
        <v>#N/A</v>
      </c>
      <c r="P136" s="122" t="e">
        <f t="shared" si="5"/>
        <v>#N/A</v>
      </c>
    </row>
    <row r="137" spans="2:16" x14ac:dyDescent="0.35">
      <c r="B137" s="159"/>
      <c r="N137" s="122">
        <f t="shared" si="4"/>
        <v>0</v>
      </c>
      <c r="O137" s="122" t="e">
        <f>IF(D137="X",0,IF(E137="X",0,VLOOKUP(E137,'51'!$K$3:$L$16,2,FALSE)))</f>
        <v>#N/A</v>
      </c>
      <c r="P137" s="122" t="e">
        <f t="shared" si="5"/>
        <v>#N/A</v>
      </c>
    </row>
    <row r="138" spans="2:16" x14ac:dyDescent="0.35">
      <c r="B138" s="159"/>
      <c r="N138" s="122">
        <f t="shared" si="4"/>
        <v>0</v>
      </c>
      <c r="O138" s="122" t="e">
        <f>IF(D138="X",0,IF(E138="X",0,VLOOKUP(E138,'51'!$K$3:$L$16,2,FALSE)))</f>
        <v>#N/A</v>
      </c>
      <c r="P138" s="122" t="e">
        <f t="shared" si="5"/>
        <v>#N/A</v>
      </c>
    </row>
    <row r="139" spans="2:16" x14ac:dyDescent="0.35">
      <c r="B139" s="159"/>
      <c r="N139" s="122">
        <f t="shared" si="4"/>
        <v>0</v>
      </c>
      <c r="O139" s="122" t="e">
        <f>IF(D139="X",0,IF(E139="X",0,VLOOKUP(E139,'51'!$K$3:$L$16,2,FALSE)))</f>
        <v>#N/A</v>
      </c>
      <c r="P139" s="122" t="e">
        <f t="shared" si="5"/>
        <v>#N/A</v>
      </c>
    </row>
    <row r="140" spans="2:16" x14ac:dyDescent="0.35">
      <c r="B140" s="159"/>
      <c r="N140" s="122">
        <f t="shared" si="4"/>
        <v>0</v>
      </c>
      <c r="O140" s="122" t="e">
        <f>IF(D140="X",0,IF(E140="X",0,VLOOKUP(E140,'51'!$K$3:$L$16,2,FALSE)))</f>
        <v>#N/A</v>
      </c>
      <c r="P140" s="122" t="e">
        <f t="shared" si="5"/>
        <v>#N/A</v>
      </c>
    </row>
    <row r="141" spans="2:16" x14ac:dyDescent="0.35">
      <c r="B141" s="159"/>
      <c r="N141" s="122">
        <f t="shared" si="4"/>
        <v>0</v>
      </c>
      <c r="O141" s="122" t="e">
        <f>IF(D141="X",0,IF(E141="X",0,VLOOKUP(E141,'51'!$K$3:$L$16,2,FALSE)))</f>
        <v>#N/A</v>
      </c>
      <c r="P141" s="122" t="e">
        <f t="shared" si="5"/>
        <v>#N/A</v>
      </c>
    </row>
    <row r="142" spans="2:16" x14ac:dyDescent="0.35">
      <c r="B142" s="159"/>
      <c r="N142" s="122">
        <f t="shared" si="4"/>
        <v>0</v>
      </c>
      <c r="O142" s="122" t="e">
        <f>IF(D142="X",0,IF(E142="X",0,VLOOKUP(E142,'51'!$K$3:$L$16,2,FALSE)))</f>
        <v>#N/A</v>
      </c>
      <c r="P142" s="122" t="e">
        <f t="shared" si="5"/>
        <v>#N/A</v>
      </c>
    </row>
    <row r="143" spans="2:16" x14ac:dyDescent="0.35">
      <c r="B143" s="159"/>
      <c r="N143" s="122">
        <f t="shared" si="4"/>
        <v>0</v>
      </c>
      <c r="O143" s="122" t="e">
        <f>IF(D143="X",0,IF(E143="X",0,VLOOKUP(E143,'51'!$K$3:$L$16,2,FALSE)))</f>
        <v>#N/A</v>
      </c>
      <c r="P143" s="122" t="e">
        <f t="shared" si="5"/>
        <v>#N/A</v>
      </c>
    </row>
    <row r="144" spans="2:16" x14ac:dyDescent="0.35">
      <c r="B144" s="159"/>
      <c r="N144" s="122">
        <f t="shared" si="4"/>
        <v>0</v>
      </c>
      <c r="O144" s="122" t="e">
        <f>IF(D144="X",0,IF(E144="X",0,VLOOKUP(E144,'51'!$K$3:$L$16,2,FALSE)))</f>
        <v>#N/A</v>
      </c>
      <c r="P144" s="122" t="e">
        <f t="shared" si="5"/>
        <v>#N/A</v>
      </c>
    </row>
    <row r="145" spans="2:16" x14ac:dyDescent="0.35">
      <c r="B145" s="159"/>
      <c r="N145" s="122">
        <f t="shared" si="4"/>
        <v>0</v>
      </c>
      <c r="O145" s="122" t="e">
        <f>IF(D145="X",0,IF(E145="X",0,VLOOKUP(E145,'51'!$K$3:$L$16,2,FALSE)))</f>
        <v>#N/A</v>
      </c>
      <c r="P145" s="122" t="e">
        <f t="shared" si="5"/>
        <v>#N/A</v>
      </c>
    </row>
    <row r="146" spans="2:16" x14ac:dyDescent="0.35">
      <c r="B146" s="159"/>
      <c r="N146" s="122">
        <f t="shared" si="4"/>
        <v>0</v>
      </c>
      <c r="O146" s="122" t="e">
        <f>IF(D146="X",0,IF(E146="X",0,VLOOKUP(E146,'51'!$K$3:$L$16,2,FALSE)))</f>
        <v>#N/A</v>
      </c>
      <c r="P146" s="122" t="e">
        <f t="shared" si="5"/>
        <v>#N/A</v>
      </c>
    </row>
    <row r="147" spans="2:16" x14ac:dyDescent="0.35">
      <c r="B147" s="159"/>
      <c r="N147" s="122">
        <f t="shared" si="4"/>
        <v>0</v>
      </c>
      <c r="O147" s="122" t="e">
        <f>IF(D147="X",0,IF(E147="X",0,VLOOKUP(E147,'51'!$K$3:$L$16,2,FALSE)))</f>
        <v>#N/A</v>
      </c>
      <c r="P147" s="122" t="e">
        <f t="shared" si="5"/>
        <v>#N/A</v>
      </c>
    </row>
    <row r="148" spans="2:16" x14ac:dyDescent="0.35">
      <c r="B148" s="159"/>
      <c r="N148" s="122">
        <f t="shared" si="4"/>
        <v>0</v>
      </c>
      <c r="O148" s="122" t="e">
        <f>IF(D148="X",0,IF(E148="X",0,VLOOKUP(E148,'51'!$K$3:$L$16,2,FALSE)))</f>
        <v>#N/A</v>
      </c>
      <c r="P148" s="122" t="e">
        <f t="shared" si="5"/>
        <v>#N/A</v>
      </c>
    </row>
    <row r="149" spans="2:16" x14ac:dyDescent="0.35">
      <c r="B149" s="159"/>
      <c r="N149" s="122">
        <f t="shared" si="4"/>
        <v>0</v>
      </c>
      <c r="O149" s="122" t="e">
        <f>IF(D149="X",0,IF(E149="X",0,VLOOKUP(E149,'51'!$K$3:$L$16,2,FALSE)))</f>
        <v>#N/A</v>
      </c>
      <c r="P149" s="122" t="e">
        <f t="shared" si="5"/>
        <v>#N/A</v>
      </c>
    </row>
    <row r="150" spans="2:16" x14ac:dyDescent="0.35">
      <c r="B150" s="159"/>
      <c r="N150" s="122">
        <f t="shared" si="4"/>
        <v>0</v>
      </c>
      <c r="O150" s="122" t="e">
        <f>IF(D150="X",0,IF(E150="X",0,VLOOKUP(E150,'51'!$K$3:$L$16,2,FALSE)))</f>
        <v>#N/A</v>
      </c>
      <c r="P150" s="122" t="e">
        <f t="shared" si="5"/>
        <v>#N/A</v>
      </c>
    </row>
    <row r="151" spans="2:16" x14ac:dyDescent="0.35">
      <c r="B151" s="159"/>
      <c r="N151" s="122">
        <f t="shared" si="4"/>
        <v>0</v>
      </c>
      <c r="O151" s="122" t="e">
        <f>IF(D151="X",0,IF(E151="X",0,VLOOKUP(E151,'51'!$K$3:$L$16,2,FALSE)))</f>
        <v>#N/A</v>
      </c>
      <c r="P151" s="122" t="e">
        <f t="shared" si="5"/>
        <v>#N/A</v>
      </c>
    </row>
    <row r="152" spans="2:16" x14ac:dyDescent="0.35">
      <c r="B152" s="159"/>
      <c r="N152" s="122">
        <f t="shared" si="4"/>
        <v>0</v>
      </c>
      <c r="O152" s="122" t="e">
        <f>IF(D152="X",0,IF(E152="X",0,VLOOKUP(E152,'51'!$K$3:$L$16,2,FALSE)))</f>
        <v>#N/A</v>
      </c>
      <c r="P152" s="122" t="e">
        <f t="shared" si="5"/>
        <v>#N/A</v>
      </c>
    </row>
    <row r="153" spans="2:16" x14ac:dyDescent="0.35">
      <c r="B153" s="159"/>
      <c r="N153" s="122">
        <f t="shared" si="4"/>
        <v>0</v>
      </c>
      <c r="O153" s="122" t="e">
        <f>IF(D153="X",0,IF(E153="X",0,VLOOKUP(E153,'51'!$K$3:$L$16,2,FALSE)))</f>
        <v>#N/A</v>
      </c>
      <c r="P153" s="122" t="e">
        <f t="shared" si="5"/>
        <v>#N/A</v>
      </c>
    </row>
    <row r="154" spans="2:16" x14ac:dyDescent="0.35">
      <c r="B154" s="159"/>
      <c r="N154" s="122">
        <f t="shared" si="4"/>
        <v>0</v>
      </c>
      <c r="O154" s="122" t="e">
        <f>IF(D154="X",0,IF(E154="X",0,VLOOKUP(E154,'51'!$K$3:$L$16,2,FALSE)))</f>
        <v>#N/A</v>
      </c>
      <c r="P154" s="122" t="e">
        <f t="shared" si="5"/>
        <v>#N/A</v>
      </c>
    </row>
    <row r="155" spans="2:16" x14ac:dyDescent="0.35">
      <c r="B155" s="159"/>
      <c r="N155" s="122">
        <f t="shared" si="4"/>
        <v>0</v>
      </c>
      <c r="O155" s="122" t="e">
        <f>IF(D155="X",0,IF(E155="X",0,VLOOKUP(E155,'51'!$K$3:$L$16,2,FALSE)))</f>
        <v>#N/A</v>
      </c>
      <c r="P155" s="122" t="e">
        <f t="shared" si="5"/>
        <v>#N/A</v>
      </c>
    </row>
    <row r="156" spans="2:16" x14ac:dyDescent="0.35">
      <c r="B156" s="159"/>
      <c r="N156" s="122">
        <f t="shared" si="4"/>
        <v>0</v>
      </c>
      <c r="O156" s="122" t="e">
        <f>IF(D156="X",0,IF(E156="X",0,VLOOKUP(E156,'51'!$K$3:$L$16,2,FALSE)))</f>
        <v>#N/A</v>
      </c>
      <c r="P156" s="122" t="e">
        <f t="shared" si="5"/>
        <v>#N/A</v>
      </c>
    </row>
    <row r="157" spans="2:16" x14ac:dyDescent="0.35">
      <c r="B157" s="159"/>
      <c r="N157" s="122">
        <f t="shared" si="4"/>
        <v>0</v>
      </c>
      <c r="O157" s="122" t="e">
        <f>IF(D157="X",0,IF(E157="X",0,VLOOKUP(E157,'51'!$K$3:$L$16,2,FALSE)))</f>
        <v>#N/A</v>
      </c>
      <c r="P157" s="122" t="e">
        <f t="shared" si="5"/>
        <v>#N/A</v>
      </c>
    </row>
    <row r="158" spans="2:16" x14ac:dyDescent="0.35">
      <c r="B158" s="159"/>
      <c r="N158" s="122">
        <f t="shared" si="4"/>
        <v>0</v>
      </c>
      <c r="O158" s="122" t="e">
        <f>IF(D158="X",0,IF(E158="X",0,VLOOKUP(E158,'51'!$K$3:$L$16,2,FALSE)))</f>
        <v>#N/A</v>
      </c>
      <c r="P158" s="122" t="e">
        <f t="shared" si="5"/>
        <v>#N/A</v>
      </c>
    </row>
    <row r="159" spans="2:16" x14ac:dyDescent="0.35">
      <c r="B159" s="159"/>
      <c r="N159" s="122">
        <f t="shared" si="4"/>
        <v>0</v>
      </c>
      <c r="O159" s="122" t="e">
        <f>IF(D159="X",0,IF(E159="X",0,VLOOKUP(E159,'51'!$K$3:$L$16,2,FALSE)))</f>
        <v>#N/A</v>
      </c>
      <c r="P159" s="122" t="e">
        <f t="shared" si="5"/>
        <v>#N/A</v>
      </c>
    </row>
    <row r="160" spans="2:16" x14ac:dyDescent="0.35">
      <c r="B160" s="159"/>
      <c r="N160" s="122">
        <f t="shared" si="4"/>
        <v>0</v>
      </c>
      <c r="O160" s="122" t="e">
        <f>IF(D160="X",0,IF(E160="X",0,VLOOKUP(E160,'51'!$K$3:$L$16,2,FALSE)))</f>
        <v>#N/A</v>
      </c>
      <c r="P160" s="122" t="e">
        <f t="shared" si="5"/>
        <v>#N/A</v>
      </c>
    </row>
    <row r="161" spans="2:16" x14ac:dyDescent="0.35">
      <c r="B161" s="159"/>
      <c r="N161" s="122">
        <f t="shared" si="4"/>
        <v>0</v>
      </c>
      <c r="O161" s="122" t="e">
        <f>IF(D161="X",0,IF(E161="X",0,VLOOKUP(E161,'51'!$K$3:$L$16,2,FALSE)))</f>
        <v>#N/A</v>
      </c>
      <c r="P161" s="122" t="e">
        <f t="shared" si="5"/>
        <v>#N/A</v>
      </c>
    </row>
    <row r="162" spans="2:16" x14ac:dyDescent="0.35">
      <c r="B162" s="159"/>
      <c r="N162" s="122">
        <f t="shared" si="4"/>
        <v>0</v>
      </c>
      <c r="O162" s="122" t="e">
        <f>IF(D162="X",0,IF(E162="X",0,VLOOKUP(E162,'51'!$K$3:$L$16,2,FALSE)))</f>
        <v>#N/A</v>
      </c>
      <c r="P162" s="122" t="e">
        <f t="shared" si="5"/>
        <v>#N/A</v>
      </c>
    </row>
    <row r="163" spans="2:16" x14ac:dyDescent="0.35">
      <c r="B163" s="159"/>
      <c r="N163" s="122">
        <f t="shared" si="4"/>
        <v>0</v>
      </c>
      <c r="O163" s="122" t="e">
        <f>IF(D163="X",0,IF(E163="X",0,VLOOKUP(E163,'51'!$K$3:$L$16,2,FALSE)))</f>
        <v>#N/A</v>
      </c>
      <c r="P163" s="122" t="e">
        <f t="shared" si="5"/>
        <v>#N/A</v>
      </c>
    </row>
    <row r="164" spans="2:16" x14ac:dyDescent="0.35">
      <c r="B164" s="159"/>
      <c r="N164" s="122">
        <f t="shared" si="4"/>
        <v>0</v>
      </c>
      <c r="O164" s="122" t="e">
        <f>IF(D164="X",0,IF(E164="X",0,VLOOKUP(E164,'51'!$K$3:$L$16,2,FALSE)))</f>
        <v>#N/A</v>
      </c>
      <c r="P164" s="122" t="e">
        <f t="shared" si="5"/>
        <v>#N/A</v>
      </c>
    </row>
    <row r="165" spans="2:16" x14ac:dyDescent="0.35">
      <c r="B165" s="159"/>
      <c r="N165" s="122">
        <f t="shared" si="4"/>
        <v>0</v>
      </c>
      <c r="O165" s="122" t="e">
        <f>IF(D165="X",0,IF(E165="X",0,VLOOKUP(E165,'51'!$K$3:$L$16,2,FALSE)))</f>
        <v>#N/A</v>
      </c>
      <c r="P165" s="122" t="e">
        <f t="shared" si="5"/>
        <v>#N/A</v>
      </c>
    </row>
    <row r="166" spans="2:16" x14ac:dyDescent="0.35">
      <c r="B166" s="159"/>
      <c r="N166" s="122">
        <f t="shared" si="4"/>
        <v>0</v>
      </c>
      <c r="O166" s="122" t="e">
        <f>IF(D166="X",0,IF(E166="X",0,VLOOKUP(E166,'51'!$K$3:$L$16,2,FALSE)))</f>
        <v>#N/A</v>
      </c>
      <c r="P166" s="122" t="e">
        <f t="shared" si="5"/>
        <v>#N/A</v>
      </c>
    </row>
    <row r="167" spans="2:16" x14ac:dyDescent="0.35">
      <c r="B167" s="159"/>
      <c r="N167" s="122">
        <f t="shared" si="4"/>
        <v>0</v>
      </c>
      <c r="O167" s="122" t="e">
        <f>IF(D167="X",0,IF(E167="X",0,VLOOKUP(E167,'51'!$K$3:$L$16,2,FALSE)))</f>
        <v>#N/A</v>
      </c>
      <c r="P167" s="122" t="e">
        <f t="shared" si="5"/>
        <v>#N/A</v>
      </c>
    </row>
    <row r="168" spans="2:16" x14ac:dyDescent="0.35">
      <c r="B168" s="159"/>
      <c r="N168" s="122">
        <f t="shared" si="4"/>
        <v>0</v>
      </c>
      <c r="O168" s="122" t="e">
        <f>IF(D168="X",0,IF(E168="X",0,VLOOKUP(E168,'51'!$K$3:$L$16,2,FALSE)))</f>
        <v>#N/A</v>
      </c>
      <c r="P168" s="122" t="e">
        <f t="shared" si="5"/>
        <v>#N/A</v>
      </c>
    </row>
    <row r="169" spans="2:16" x14ac:dyDescent="0.35">
      <c r="B169" s="159"/>
      <c r="N169" s="122">
        <f t="shared" si="4"/>
        <v>0</v>
      </c>
      <c r="O169" s="122" t="e">
        <f>IF(D169="X",0,IF(E169="X",0,VLOOKUP(E169,'51'!$K$3:$L$16,2,FALSE)))</f>
        <v>#N/A</v>
      </c>
      <c r="P169" s="122" t="e">
        <f t="shared" si="5"/>
        <v>#N/A</v>
      </c>
    </row>
    <row r="170" spans="2:16" x14ac:dyDescent="0.35">
      <c r="B170" s="159"/>
      <c r="N170" s="122">
        <f t="shared" si="4"/>
        <v>0</v>
      </c>
      <c r="O170" s="122" t="e">
        <f>IF(D170="X",0,IF(E170="X",0,VLOOKUP(E170,'51'!$K$3:$L$16,2,FALSE)))</f>
        <v>#N/A</v>
      </c>
      <c r="P170" s="122" t="e">
        <f t="shared" si="5"/>
        <v>#N/A</v>
      </c>
    </row>
    <row r="171" spans="2:16" x14ac:dyDescent="0.35">
      <c r="B171" s="159"/>
      <c r="N171" s="122">
        <f t="shared" si="4"/>
        <v>0</v>
      </c>
      <c r="O171" s="122" t="e">
        <f>IF(D171="X",0,IF(E171="X",0,VLOOKUP(E171,'51'!$K$3:$L$16,2,FALSE)))</f>
        <v>#N/A</v>
      </c>
      <c r="P171" s="122" t="e">
        <f t="shared" si="5"/>
        <v>#N/A</v>
      </c>
    </row>
    <row r="172" spans="2:16" x14ac:dyDescent="0.35">
      <c r="B172" s="159"/>
      <c r="N172" s="122">
        <f t="shared" si="4"/>
        <v>0</v>
      </c>
      <c r="O172" s="122" t="e">
        <f>IF(D172="X",0,IF(E172="X",0,VLOOKUP(E172,'51'!$K$3:$L$16,2,FALSE)))</f>
        <v>#N/A</v>
      </c>
      <c r="P172" s="122" t="e">
        <f t="shared" si="5"/>
        <v>#N/A</v>
      </c>
    </row>
    <row r="173" spans="2:16" x14ac:dyDescent="0.35">
      <c r="B173" s="159"/>
      <c r="N173" s="122">
        <f t="shared" si="4"/>
        <v>0</v>
      </c>
      <c r="O173" s="122" t="e">
        <f>IF(D173="X",0,IF(E173="X",0,VLOOKUP(E173,'51'!$K$3:$L$16,2,FALSE)))</f>
        <v>#N/A</v>
      </c>
      <c r="P173" s="122" t="e">
        <f t="shared" si="5"/>
        <v>#N/A</v>
      </c>
    </row>
    <row r="174" spans="2:16" x14ac:dyDescent="0.35">
      <c r="B174" s="159"/>
      <c r="N174" s="122">
        <f t="shared" si="4"/>
        <v>0</v>
      </c>
      <c r="O174" s="122" t="e">
        <f>IF(D174="X",0,IF(E174="X",0,VLOOKUP(E174,'51'!$K$3:$L$16,2,FALSE)))</f>
        <v>#N/A</v>
      </c>
      <c r="P174" s="122" t="e">
        <f t="shared" si="5"/>
        <v>#N/A</v>
      </c>
    </row>
    <row r="175" spans="2:16" x14ac:dyDescent="0.35">
      <c r="B175" s="159"/>
      <c r="N175" s="122">
        <f t="shared" si="4"/>
        <v>0</v>
      </c>
      <c r="O175" s="122" t="e">
        <f>IF(D175="X",0,IF(E175="X",0,VLOOKUP(E175,'51'!$K$3:$L$16,2,FALSE)))</f>
        <v>#N/A</v>
      </c>
      <c r="P175" s="122" t="e">
        <f t="shared" si="5"/>
        <v>#N/A</v>
      </c>
    </row>
    <row r="176" spans="2:16" x14ac:dyDescent="0.35">
      <c r="B176" s="159"/>
      <c r="N176" s="122">
        <f t="shared" si="4"/>
        <v>0</v>
      </c>
      <c r="O176" s="122" t="e">
        <f>IF(D176="X",0,IF(E176="X",0,VLOOKUP(E176,'51'!$K$3:$L$16,2,FALSE)))</f>
        <v>#N/A</v>
      </c>
      <c r="P176" s="122" t="e">
        <f t="shared" si="5"/>
        <v>#N/A</v>
      </c>
    </row>
    <row r="177" spans="2:16" x14ac:dyDescent="0.35">
      <c r="B177" s="159"/>
      <c r="N177" s="122">
        <f t="shared" si="4"/>
        <v>0</v>
      </c>
      <c r="O177" s="122" t="e">
        <f>IF(D177="X",0,IF(E177="X",0,VLOOKUP(E177,'51'!$K$3:$L$16,2,FALSE)))</f>
        <v>#N/A</v>
      </c>
      <c r="P177" s="122" t="e">
        <f t="shared" si="5"/>
        <v>#N/A</v>
      </c>
    </row>
    <row r="178" spans="2:16" x14ac:dyDescent="0.35">
      <c r="B178" s="159"/>
      <c r="N178" s="122">
        <f t="shared" si="4"/>
        <v>0</v>
      </c>
      <c r="O178" s="122" t="e">
        <f>IF(D178="X",0,IF(E178="X",0,VLOOKUP(E178,'51'!$K$3:$L$16,2,FALSE)))</f>
        <v>#N/A</v>
      </c>
      <c r="P178" s="122" t="e">
        <f t="shared" si="5"/>
        <v>#N/A</v>
      </c>
    </row>
    <row r="179" spans="2:16" x14ac:dyDescent="0.35">
      <c r="B179" s="159"/>
      <c r="N179" s="122">
        <f t="shared" si="4"/>
        <v>0</v>
      </c>
      <c r="O179" s="122" t="e">
        <f>IF(D179="X",0,IF(E179="X",0,VLOOKUP(E179,'51'!$K$3:$L$16,2,FALSE)))</f>
        <v>#N/A</v>
      </c>
      <c r="P179" s="122" t="e">
        <f t="shared" si="5"/>
        <v>#N/A</v>
      </c>
    </row>
    <row r="180" spans="2:16" x14ac:dyDescent="0.35">
      <c r="B180" s="159"/>
      <c r="N180" s="122">
        <f t="shared" si="4"/>
        <v>0</v>
      </c>
      <c r="O180" s="122" t="e">
        <f>IF(D180="X",0,IF(E180="X",0,VLOOKUP(E180,'51'!$K$3:$L$16,2,FALSE)))</f>
        <v>#N/A</v>
      </c>
      <c r="P180" s="122" t="e">
        <f t="shared" si="5"/>
        <v>#N/A</v>
      </c>
    </row>
    <row r="181" spans="2:16" x14ac:dyDescent="0.35">
      <c r="B181" s="159"/>
      <c r="N181" s="122">
        <f t="shared" si="4"/>
        <v>0</v>
      </c>
      <c r="O181" s="122" t="e">
        <f>IF(D181="X",0,IF(E181="X",0,VLOOKUP(E181,'51'!$K$3:$L$16,2,FALSE)))</f>
        <v>#N/A</v>
      </c>
      <c r="P181" s="122" t="e">
        <f t="shared" si="5"/>
        <v>#N/A</v>
      </c>
    </row>
    <row r="182" spans="2:16" x14ac:dyDescent="0.35">
      <c r="B182" s="159"/>
      <c r="N182" s="122">
        <f t="shared" si="4"/>
        <v>0</v>
      </c>
      <c r="O182" s="122" t="e">
        <f>IF(D182="X",0,IF(E182="X",0,VLOOKUP(E182,'51'!$K$3:$L$16,2,FALSE)))</f>
        <v>#N/A</v>
      </c>
      <c r="P182" s="122" t="e">
        <f t="shared" si="5"/>
        <v>#N/A</v>
      </c>
    </row>
    <row r="183" spans="2:16" x14ac:dyDescent="0.35">
      <c r="B183" s="159"/>
      <c r="N183" s="122">
        <f t="shared" si="4"/>
        <v>0</v>
      </c>
      <c r="O183" s="122" t="e">
        <f>IF(D183="X",0,IF(E183="X",0,VLOOKUP(E183,'51'!$K$3:$L$16,2,FALSE)))</f>
        <v>#N/A</v>
      </c>
      <c r="P183" s="122" t="e">
        <f t="shared" si="5"/>
        <v>#N/A</v>
      </c>
    </row>
    <row r="184" spans="2:16" x14ac:dyDescent="0.35">
      <c r="B184" s="159"/>
      <c r="N184" s="122">
        <f t="shared" si="4"/>
        <v>0</v>
      </c>
      <c r="O184" s="122" t="e">
        <f>IF(D184="X",0,IF(E184="X",0,VLOOKUP(E184,'51'!$K$3:$L$16,2,FALSE)))</f>
        <v>#N/A</v>
      </c>
      <c r="P184" s="122" t="e">
        <f t="shared" si="5"/>
        <v>#N/A</v>
      </c>
    </row>
    <row r="185" spans="2:16" x14ac:dyDescent="0.35">
      <c r="B185" s="159"/>
      <c r="N185" s="122">
        <f t="shared" si="4"/>
        <v>0</v>
      </c>
      <c r="O185" s="122" t="e">
        <f>IF(D185="X",0,IF(E185="X",0,VLOOKUP(E185,'51'!$K$3:$L$16,2,FALSE)))</f>
        <v>#N/A</v>
      </c>
      <c r="P185" s="122" t="e">
        <f t="shared" si="5"/>
        <v>#N/A</v>
      </c>
    </row>
    <row r="186" spans="2:16" x14ac:dyDescent="0.35">
      <c r="B186" s="159"/>
      <c r="N186" s="122">
        <f t="shared" si="4"/>
        <v>0</v>
      </c>
      <c r="O186" s="122" t="e">
        <f>IF(D186="X",0,IF(E186="X",0,VLOOKUP(E186,'51'!$K$3:$L$16,2,FALSE)))</f>
        <v>#N/A</v>
      </c>
      <c r="P186" s="122" t="e">
        <f t="shared" si="5"/>
        <v>#N/A</v>
      </c>
    </row>
    <row r="187" spans="2:16" x14ac:dyDescent="0.35">
      <c r="B187" s="159"/>
      <c r="N187" s="122">
        <f t="shared" si="4"/>
        <v>0</v>
      </c>
      <c r="O187" s="122" t="e">
        <f>IF(D187="X",0,IF(E187="X",0,VLOOKUP(E187,'51'!$K$3:$L$16,2,FALSE)))</f>
        <v>#N/A</v>
      </c>
      <c r="P187" s="122" t="e">
        <f t="shared" si="5"/>
        <v>#N/A</v>
      </c>
    </row>
    <row r="188" spans="2:16" x14ac:dyDescent="0.35">
      <c r="B188" s="159"/>
      <c r="N188" s="122">
        <f t="shared" si="4"/>
        <v>0</v>
      </c>
      <c r="O188" s="122" t="e">
        <f>IF(D188="X",0,IF(E188="X",0,VLOOKUP(E188,'51'!$K$3:$L$16,2,FALSE)))</f>
        <v>#N/A</v>
      </c>
      <c r="P188" s="122" t="e">
        <f t="shared" si="5"/>
        <v>#N/A</v>
      </c>
    </row>
    <row r="189" spans="2:16" x14ac:dyDescent="0.35">
      <c r="B189" s="159"/>
      <c r="N189" s="122">
        <f t="shared" si="4"/>
        <v>0</v>
      </c>
      <c r="O189" s="122" t="e">
        <f>IF(D189="X",0,IF(E189="X",0,VLOOKUP(E189,'51'!$K$3:$L$16,2,FALSE)))</f>
        <v>#N/A</v>
      </c>
      <c r="P189" s="122" t="e">
        <f t="shared" si="5"/>
        <v>#N/A</v>
      </c>
    </row>
    <row r="190" spans="2:16" x14ac:dyDescent="0.35">
      <c r="B190" s="159"/>
      <c r="N190" s="122">
        <f t="shared" si="4"/>
        <v>0</v>
      </c>
      <c r="O190" s="122" t="e">
        <f>IF(D190="X",0,IF(E190="X",0,VLOOKUP(E190,'51'!$K$3:$L$16,2,FALSE)))</f>
        <v>#N/A</v>
      </c>
      <c r="P190" s="122" t="e">
        <f t="shared" si="5"/>
        <v>#N/A</v>
      </c>
    </row>
    <row r="191" spans="2:16" x14ac:dyDescent="0.35">
      <c r="B191" s="159"/>
      <c r="N191" s="122">
        <f t="shared" si="4"/>
        <v>0</v>
      </c>
      <c r="O191" s="122" t="e">
        <f>IF(D191="X",0,IF(E191="X",0,VLOOKUP(E191,'51'!$K$3:$L$16,2,FALSE)))</f>
        <v>#N/A</v>
      </c>
      <c r="P191" s="122" t="e">
        <f t="shared" si="5"/>
        <v>#N/A</v>
      </c>
    </row>
    <row r="192" spans="2:16" x14ac:dyDescent="0.35">
      <c r="B192" s="159"/>
      <c r="N192" s="122">
        <f t="shared" si="4"/>
        <v>0</v>
      </c>
      <c r="O192" s="122" t="e">
        <f>IF(D192="X",0,IF(E192="X",0,VLOOKUP(E192,'51'!$K$3:$L$16,2,FALSE)))</f>
        <v>#N/A</v>
      </c>
      <c r="P192" s="122" t="e">
        <f t="shared" si="5"/>
        <v>#N/A</v>
      </c>
    </row>
    <row r="193" spans="2:16" x14ac:dyDescent="0.35">
      <c r="B193" s="159"/>
      <c r="N193" s="122">
        <f t="shared" si="4"/>
        <v>0</v>
      </c>
      <c r="O193" s="122" t="e">
        <f>IF(D193="X",0,IF(E193="X",0,VLOOKUP(E193,'51'!$K$3:$L$16,2,FALSE)))</f>
        <v>#N/A</v>
      </c>
      <c r="P193" s="122" t="e">
        <f t="shared" si="5"/>
        <v>#N/A</v>
      </c>
    </row>
    <row r="194" spans="2:16" x14ac:dyDescent="0.35">
      <c r="B194" s="159"/>
      <c r="N194" s="122">
        <f t="shared" si="4"/>
        <v>0</v>
      </c>
      <c r="O194" s="122" t="e">
        <f>IF(D194="X",0,IF(E194="X",0,VLOOKUP(E194,'51'!$K$3:$L$16,2,FALSE)))</f>
        <v>#N/A</v>
      </c>
      <c r="P194" s="122" t="e">
        <f t="shared" si="5"/>
        <v>#N/A</v>
      </c>
    </row>
    <row r="195" spans="2:16" x14ac:dyDescent="0.35">
      <c r="B195" s="159"/>
      <c r="N195" s="122">
        <f t="shared" si="4"/>
        <v>0</v>
      </c>
      <c r="O195" s="122" t="e">
        <f>IF(D195="X",0,IF(E195="X",0,VLOOKUP(E195,'51'!$K$3:$L$16,2,FALSE)))</f>
        <v>#N/A</v>
      </c>
      <c r="P195" s="122" t="e">
        <f t="shared" si="5"/>
        <v>#N/A</v>
      </c>
    </row>
    <row r="196" spans="2:16" x14ac:dyDescent="0.35">
      <c r="B196" s="159"/>
      <c r="N196" s="122">
        <f t="shared" ref="N196:N259" si="6">SUM(F196:M196)</f>
        <v>0</v>
      </c>
      <c r="O196" s="122" t="e">
        <f>IF(D196="X",0,IF(E196="X",0,VLOOKUP(E196,'51'!$K$3:$L$16,2,FALSE)))</f>
        <v>#N/A</v>
      </c>
      <c r="P196" s="122" t="e">
        <f t="shared" ref="P196:P259" si="7">N196*O196</f>
        <v>#N/A</v>
      </c>
    </row>
    <row r="197" spans="2:16" x14ac:dyDescent="0.35">
      <c r="B197" s="159"/>
      <c r="N197" s="122">
        <f t="shared" si="6"/>
        <v>0</v>
      </c>
      <c r="O197" s="122" t="e">
        <f>IF(D197="X",0,IF(E197="X",0,VLOOKUP(E197,'51'!$K$3:$L$16,2,FALSE)))</f>
        <v>#N/A</v>
      </c>
      <c r="P197" s="122" t="e">
        <f t="shared" si="7"/>
        <v>#N/A</v>
      </c>
    </row>
    <row r="198" spans="2:16" x14ac:dyDescent="0.35">
      <c r="B198" s="159"/>
      <c r="N198" s="122">
        <f t="shared" si="6"/>
        <v>0</v>
      </c>
      <c r="O198" s="122" t="e">
        <f>IF(D198="X",0,IF(E198="X",0,VLOOKUP(E198,'51'!$K$3:$L$16,2,FALSE)))</f>
        <v>#N/A</v>
      </c>
      <c r="P198" s="122" t="e">
        <f t="shared" si="7"/>
        <v>#N/A</v>
      </c>
    </row>
    <row r="199" spans="2:16" x14ac:dyDescent="0.35">
      <c r="B199" s="159"/>
      <c r="N199" s="122">
        <f t="shared" si="6"/>
        <v>0</v>
      </c>
      <c r="O199" s="122" t="e">
        <f>IF(D199="X",0,IF(E199="X",0,VLOOKUP(E199,'51'!$K$3:$L$16,2,FALSE)))</f>
        <v>#N/A</v>
      </c>
      <c r="P199" s="122" t="e">
        <f t="shared" si="7"/>
        <v>#N/A</v>
      </c>
    </row>
    <row r="200" spans="2:16" x14ac:dyDescent="0.35">
      <c r="B200" s="159"/>
      <c r="N200" s="122">
        <f t="shared" si="6"/>
        <v>0</v>
      </c>
      <c r="O200" s="122" t="e">
        <f>IF(D200="X",0,IF(E200="X",0,VLOOKUP(E200,'51'!$K$3:$L$16,2,FALSE)))</f>
        <v>#N/A</v>
      </c>
      <c r="P200" s="122" t="e">
        <f t="shared" si="7"/>
        <v>#N/A</v>
      </c>
    </row>
    <row r="201" spans="2:16" x14ac:dyDescent="0.35">
      <c r="B201" s="159"/>
      <c r="N201" s="122">
        <f t="shared" si="6"/>
        <v>0</v>
      </c>
      <c r="O201" s="122" t="e">
        <f>IF(D201="X",0,IF(E201="X",0,VLOOKUP(E201,'51'!$K$3:$L$16,2,FALSE)))</f>
        <v>#N/A</v>
      </c>
      <c r="P201" s="122" t="e">
        <f t="shared" si="7"/>
        <v>#N/A</v>
      </c>
    </row>
    <row r="202" spans="2:16" x14ac:dyDescent="0.35">
      <c r="B202" s="159"/>
      <c r="N202" s="122">
        <f t="shared" si="6"/>
        <v>0</v>
      </c>
      <c r="O202" s="122" t="e">
        <f>IF(D202="X",0,IF(E202="X",0,VLOOKUP(E202,'51'!$K$3:$L$16,2,FALSE)))</f>
        <v>#N/A</v>
      </c>
      <c r="P202" s="122" t="e">
        <f t="shared" si="7"/>
        <v>#N/A</v>
      </c>
    </row>
    <row r="203" spans="2:16" x14ac:dyDescent="0.35">
      <c r="B203" s="159"/>
      <c r="N203" s="122">
        <f t="shared" si="6"/>
        <v>0</v>
      </c>
      <c r="O203" s="122" t="e">
        <f>IF(D203="X",0,IF(E203="X",0,VLOOKUP(E203,'51'!$K$3:$L$16,2,FALSE)))</f>
        <v>#N/A</v>
      </c>
      <c r="P203" s="122" t="e">
        <f t="shared" si="7"/>
        <v>#N/A</v>
      </c>
    </row>
    <row r="204" spans="2:16" x14ac:dyDescent="0.35">
      <c r="B204" s="159"/>
      <c r="N204" s="122">
        <f t="shared" si="6"/>
        <v>0</v>
      </c>
      <c r="O204" s="122" t="e">
        <f>IF(D204="X",0,IF(E204="X",0,VLOOKUP(E204,'51'!$K$3:$L$16,2,FALSE)))</f>
        <v>#N/A</v>
      </c>
      <c r="P204" s="122" t="e">
        <f t="shared" si="7"/>
        <v>#N/A</v>
      </c>
    </row>
    <row r="205" spans="2:16" x14ac:dyDescent="0.35">
      <c r="B205" s="159"/>
      <c r="N205" s="122">
        <f t="shared" si="6"/>
        <v>0</v>
      </c>
      <c r="O205" s="122" t="e">
        <f>IF(D205="X",0,IF(E205="X",0,VLOOKUP(E205,'51'!$K$3:$L$16,2,FALSE)))</f>
        <v>#N/A</v>
      </c>
      <c r="P205" s="122" t="e">
        <f t="shared" si="7"/>
        <v>#N/A</v>
      </c>
    </row>
    <row r="206" spans="2:16" x14ac:dyDescent="0.35">
      <c r="B206" s="159"/>
      <c r="N206" s="122">
        <f t="shared" si="6"/>
        <v>0</v>
      </c>
      <c r="O206" s="122" t="e">
        <f>IF(D206="X",0,IF(E206="X",0,VLOOKUP(E206,'51'!$K$3:$L$16,2,FALSE)))</f>
        <v>#N/A</v>
      </c>
      <c r="P206" s="122" t="e">
        <f t="shared" si="7"/>
        <v>#N/A</v>
      </c>
    </row>
    <row r="207" spans="2:16" x14ac:dyDescent="0.35">
      <c r="B207" s="159"/>
      <c r="N207" s="122">
        <f t="shared" si="6"/>
        <v>0</v>
      </c>
      <c r="O207" s="122" t="e">
        <f>IF(D207="X",0,IF(E207="X",0,VLOOKUP(E207,'51'!$K$3:$L$16,2,FALSE)))</f>
        <v>#N/A</v>
      </c>
      <c r="P207" s="122" t="e">
        <f t="shared" si="7"/>
        <v>#N/A</v>
      </c>
    </row>
    <row r="208" spans="2:16" x14ac:dyDescent="0.35">
      <c r="B208" s="159"/>
      <c r="N208" s="122">
        <f t="shared" si="6"/>
        <v>0</v>
      </c>
      <c r="O208" s="122" t="e">
        <f>IF(D208="X",0,IF(E208="X",0,VLOOKUP(E208,'51'!$K$3:$L$16,2,FALSE)))</f>
        <v>#N/A</v>
      </c>
      <c r="P208" s="122" t="e">
        <f t="shared" si="7"/>
        <v>#N/A</v>
      </c>
    </row>
    <row r="209" spans="2:16" x14ac:dyDescent="0.35">
      <c r="B209" s="159"/>
      <c r="N209" s="122">
        <f t="shared" si="6"/>
        <v>0</v>
      </c>
      <c r="O209" s="122" t="e">
        <f>IF(D209="X",0,IF(E209="X",0,VLOOKUP(E209,'51'!$K$3:$L$16,2,FALSE)))</f>
        <v>#N/A</v>
      </c>
      <c r="P209" s="122" t="e">
        <f t="shared" si="7"/>
        <v>#N/A</v>
      </c>
    </row>
    <row r="210" spans="2:16" x14ac:dyDescent="0.35">
      <c r="B210" s="159"/>
      <c r="N210" s="122">
        <f t="shared" si="6"/>
        <v>0</v>
      </c>
      <c r="O210" s="122" t="e">
        <f>IF(D210="X",0,IF(E210="X",0,VLOOKUP(E210,'51'!$K$3:$L$16,2,FALSE)))</f>
        <v>#N/A</v>
      </c>
      <c r="P210" s="122" t="e">
        <f t="shared" si="7"/>
        <v>#N/A</v>
      </c>
    </row>
    <row r="211" spans="2:16" x14ac:dyDescent="0.35">
      <c r="B211" s="159"/>
      <c r="N211" s="122">
        <f t="shared" si="6"/>
        <v>0</v>
      </c>
      <c r="O211" s="122" t="e">
        <f>IF(D211="X",0,IF(E211="X",0,VLOOKUP(E211,'51'!$K$3:$L$16,2,FALSE)))</f>
        <v>#N/A</v>
      </c>
      <c r="P211" s="122" t="e">
        <f t="shared" si="7"/>
        <v>#N/A</v>
      </c>
    </row>
    <row r="212" spans="2:16" x14ac:dyDescent="0.35">
      <c r="B212" s="159"/>
      <c r="N212" s="122">
        <f t="shared" si="6"/>
        <v>0</v>
      </c>
      <c r="O212" s="122" t="e">
        <f>IF(D212="X",0,IF(E212="X",0,VLOOKUP(E212,'51'!$K$3:$L$16,2,FALSE)))</f>
        <v>#N/A</v>
      </c>
      <c r="P212" s="122" t="e">
        <f t="shared" si="7"/>
        <v>#N/A</v>
      </c>
    </row>
    <row r="213" spans="2:16" x14ac:dyDescent="0.35">
      <c r="B213" s="159"/>
      <c r="N213" s="122">
        <f t="shared" si="6"/>
        <v>0</v>
      </c>
      <c r="O213" s="122" t="e">
        <f>IF(D213="X",0,IF(E213="X",0,VLOOKUP(E213,'51'!$K$3:$L$16,2,FALSE)))</f>
        <v>#N/A</v>
      </c>
      <c r="P213" s="122" t="e">
        <f t="shared" si="7"/>
        <v>#N/A</v>
      </c>
    </row>
    <row r="214" spans="2:16" x14ac:dyDescent="0.35">
      <c r="B214" s="159"/>
      <c r="N214" s="122">
        <f t="shared" si="6"/>
        <v>0</v>
      </c>
      <c r="O214" s="122" t="e">
        <f>IF(D214="X",0,IF(E214="X",0,VLOOKUP(E214,'51'!$K$3:$L$16,2,FALSE)))</f>
        <v>#N/A</v>
      </c>
      <c r="P214" s="122" t="e">
        <f t="shared" si="7"/>
        <v>#N/A</v>
      </c>
    </row>
    <row r="215" spans="2:16" x14ac:dyDescent="0.35">
      <c r="B215" s="159"/>
      <c r="N215" s="122">
        <f t="shared" si="6"/>
        <v>0</v>
      </c>
      <c r="O215" s="122" t="e">
        <f>IF(D215="X",0,IF(E215="X",0,VLOOKUP(E215,'51'!$K$3:$L$16,2,FALSE)))</f>
        <v>#N/A</v>
      </c>
      <c r="P215" s="122" t="e">
        <f t="shared" si="7"/>
        <v>#N/A</v>
      </c>
    </row>
    <row r="216" spans="2:16" x14ac:dyDescent="0.35">
      <c r="B216" s="159"/>
      <c r="N216" s="122">
        <f t="shared" si="6"/>
        <v>0</v>
      </c>
      <c r="O216" s="122" t="e">
        <f>IF(D216="X",0,IF(E216="X",0,VLOOKUP(E216,'51'!$K$3:$L$16,2,FALSE)))</f>
        <v>#N/A</v>
      </c>
      <c r="P216" s="122" t="e">
        <f t="shared" si="7"/>
        <v>#N/A</v>
      </c>
    </row>
    <row r="217" spans="2:16" x14ac:dyDescent="0.35">
      <c r="B217" s="159"/>
      <c r="N217" s="122">
        <f t="shared" si="6"/>
        <v>0</v>
      </c>
      <c r="O217" s="122" t="e">
        <f>IF(D217="X",0,IF(E217="X",0,VLOOKUP(E217,'51'!$K$3:$L$16,2,FALSE)))</f>
        <v>#N/A</v>
      </c>
      <c r="P217" s="122" t="e">
        <f t="shared" si="7"/>
        <v>#N/A</v>
      </c>
    </row>
    <row r="218" spans="2:16" x14ac:dyDescent="0.35">
      <c r="B218" s="159"/>
      <c r="N218" s="122">
        <f t="shared" si="6"/>
        <v>0</v>
      </c>
      <c r="O218" s="122" t="e">
        <f>IF(D218="X",0,IF(E218="X",0,VLOOKUP(E218,'51'!$K$3:$L$16,2,FALSE)))</f>
        <v>#N/A</v>
      </c>
      <c r="P218" s="122" t="e">
        <f t="shared" si="7"/>
        <v>#N/A</v>
      </c>
    </row>
    <row r="219" spans="2:16" x14ac:dyDescent="0.35">
      <c r="B219" s="159"/>
      <c r="N219" s="122">
        <f t="shared" si="6"/>
        <v>0</v>
      </c>
      <c r="O219" s="122" t="e">
        <f>IF(D219="X",0,IF(E219="X",0,VLOOKUP(E219,'51'!$K$3:$L$16,2,FALSE)))</f>
        <v>#N/A</v>
      </c>
      <c r="P219" s="122" t="e">
        <f t="shared" si="7"/>
        <v>#N/A</v>
      </c>
    </row>
    <row r="220" spans="2:16" x14ac:dyDescent="0.35">
      <c r="B220" s="159"/>
      <c r="N220" s="122">
        <f t="shared" si="6"/>
        <v>0</v>
      </c>
      <c r="O220" s="122" t="e">
        <f>IF(D220="X",0,IF(E220="X",0,VLOOKUP(E220,'51'!$K$3:$L$16,2,FALSE)))</f>
        <v>#N/A</v>
      </c>
      <c r="P220" s="122" t="e">
        <f t="shared" si="7"/>
        <v>#N/A</v>
      </c>
    </row>
    <row r="221" spans="2:16" x14ac:dyDescent="0.35">
      <c r="B221" s="159"/>
      <c r="N221" s="122">
        <f t="shared" si="6"/>
        <v>0</v>
      </c>
      <c r="O221" s="122" t="e">
        <f>IF(D221="X",0,IF(E221="X",0,VLOOKUP(E221,'51'!$K$3:$L$16,2,FALSE)))</f>
        <v>#N/A</v>
      </c>
      <c r="P221" s="122" t="e">
        <f t="shared" si="7"/>
        <v>#N/A</v>
      </c>
    </row>
    <row r="222" spans="2:16" x14ac:dyDescent="0.35">
      <c r="B222" s="159"/>
      <c r="N222" s="122">
        <f t="shared" si="6"/>
        <v>0</v>
      </c>
      <c r="O222" s="122" t="e">
        <f>IF(D222="X",0,IF(E222="X",0,VLOOKUP(E222,'51'!$K$3:$L$16,2,FALSE)))</f>
        <v>#N/A</v>
      </c>
      <c r="P222" s="122" t="e">
        <f t="shared" si="7"/>
        <v>#N/A</v>
      </c>
    </row>
    <row r="223" spans="2:16" x14ac:dyDescent="0.35">
      <c r="B223" s="159"/>
      <c r="N223" s="122">
        <f t="shared" si="6"/>
        <v>0</v>
      </c>
      <c r="O223" s="122" t="e">
        <f>IF(D223="X",0,IF(E223="X",0,VLOOKUP(E223,'51'!$K$3:$L$16,2,FALSE)))</f>
        <v>#N/A</v>
      </c>
      <c r="P223" s="122" t="e">
        <f t="shared" si="7"/>
        <v>#N/A</v>
      </c>
    </row>
    <row r="224" spans="2:16" x14ac:dyDescent="0.35">
      <c r="B224" s="159"/>
      <c r="N224" s="122">
        <f t="shared" si="6"/>
        <v>0</v>
      </c>
      <c r="O224" s="122" t="e">
        <f>IF(D224="X",0,IF(E224="X",0,VLOOKUP(E224,'51'!$K$3:$L$16,2,FALSE)))</f>
        <v>#N/A</v>
      </c>
      <c r="P224" s="122" t="e">
        <f t="shared" si="7"/>
        <v>#N/A</v>
      </c>
    </row>
    <row r="225" spans="2:16" x14ac:dyDescent="0.35">
      <c r="B225" s="159"/>
      <c r="N225" s="122">
        <f t="shared" si="6"/>
        <v>0</v>
      </c>
      <c r="O225" s="122" t="e">
        <f>IF(D225="X",0,IF(E225="X",0,VLOOKUP(E225,'51'!$K$3:$L$16,2,FALSE)))</f>
        <v>#N/A</v>
      </c>
      <c r="P225" s="122" t="e">
        <f t="shared" si="7"/>
        <v>#N/A</v>
      </c>
    </row>
    <row r="226" spans="2:16" x14ac:dyDescent="0.35">
      <c r="B226" s="159"/>
      <c r="N226" s="122">
        <f t="shared" si="6"/>
        <v>0</v>
      </c>
      <c r="O226" s="122" t="e">
        <f>IF(D226="X",0,IF(E226="X",0,VLOOKUP(E226,'51'!$K$3:$L$16,2,FALSE)))</f>
        <v>#N/A</v>
      </c>
      <c r="P226" s="122" t="e">
        <f t="shared" si="7"/>
        <v>#N/A</v>
      </c>
    </row>
    <row r="227" spans="2:16" x14ac:dyDescent="0.35">
      <c r="B227" s="159"/>
      <c r="N227" s="122">
        <f t="shared" si="6"/>
        <v>0</v>
      </c>
      <c r="O227" s="122" t="e">
        <f>IF(D227="X",0,IF(E227="X",0,VLOOKUP(E227,'51'!$K$3:$L$16,2,FALSE)))</f>
        <v>#N/A</v>
      </c>
      <c r="P227" s="122" t="e">
        <f t="shared" si="7"/>
        <v>#N/A</v>
      </c>
    </row>
    <row r="228" spans="2:16" x14ac:dyDescent="0.35">
      <c r="B228" s="159"/>
      <c r="N228" s="122">
        <f t="shared" si="6"/>
        <v>0</v>
      </c>
      <c r="O228" s="122" t="e">
        <f>IF(D228="X",0,IF(E228="X",0,VLOOKUP(E228,'51'!$K$3:$L$16,2,FALSE)))</f>
        <v>#N/A</v>
      </c>
      <c r="P228" s="122" t="e">
        <f t="shared" si="7"/>
        <v>#N/A</v>
      </c>
    </row>
    <row r="229" spans="2:16" x14ac:dyDescent="0.35">
      <c r="B229" s="159"/>
      <c r="N229" s="122">
        <f t="shared" si="6"/>
        <v>0</v>
      </c>
      <c r="O229" s="122" t="e">
        <f>IF(D229="X",0,IF(E229="X",0,VLOOKUP(E229,'51'!$K$3:$L$16,2,FALSE)))</f>
        <v>#N/A</v>
      </c>
      <c r="P229" s="122" t="e">
        <f t="shared" si="7"/>
        <v>#N/A</v>
      </c>
    </row>
    <row r="230" spans="2:16" x14ac:dyDescent="0.35">
      <c r="B230" s="159"/>
      <c r="N230" s="122">
        <f t="shared" si="6"/>
        <v>0</v>
      </c>
      <c r="O230" s="122" t="e">
        <f>IF(D230="X",0,IF(E230="X",0,VLOOKUP(E230,'51'!$K$3:$L$16,2,FALSE)))</f>
        <v>#N/A</v>
      </c>
      <c r="P230" s="122" t="e">
        <f t="shared" si="7"/>
        <v>#N/A</v>
      </c>
    </row>
    <row r="231" spans="2:16" x14ac:dyDescent="0.35">
      <c r="B231" s="159"/>
      <c r="N231" s="122">
        <f t="shared" si="6"/>
        <v>0</v>
      </c>
      <c r="O231" s="122" t="e">
        <f>IF(D231="X",0,IF(E231="X",0,VLOOKUP(E231,'51'!$K$3:$L$16,2,FALSE)))</f>
        <v>#N/A</v>
      </c>
      <c r="P231" s="122" t="e">
        <f t="shared" si="7"/>
        <v>#N/A</v>
      </c>
    </row>
    <row r="232" spans="2:16" x14ac:dyDescent="0.35">
      <c r="B232" s="159"/>
      <c r="N232" s="122">
        <f t="shared" si="6"/>
        <v>0</v>
      </c>
      <c r="O232" s="122" t="e">
        <f>IF(D232="X",0,IF(E232="X",0,VLOOKUP(E232,'51'!$K$3:$L$16,2,FALSE)))</f>
        <v>#N/A</v>
      </c>
      <c r="P232" s="122" t="e">
        <f t="shared" si="7"/>
        <v>#N/A</v>
      </c>
    </row>
    <row r="233" spans="2:16" x14ac:dyDescent="0.35">
      <c r="B233" s="159"/>
      <c r="N233" s="122">
        <f t="shared" si="6"/>
        <v>0</v>
      </c>
      <c r="O233" s="122" t="e">
        <f>IF(D233="X",0,IF(E233="X",0,VLOOKUP(E233,'51'!$K$3:$L$16,2,FALSE)))</f>
        <v>#N/A</v>
      </c>
      <c r="P233" s="122" t="e">
        <f t="shared" si="7"/>
        <v>#N/A</v>
      </c>
    </row>
    <row r="234" spans="2:16" x14ac:dyDescent="0.35">
      <c r="B234" s="159"/>
      <c r="N234" s="122">
        <f t="shared" si="6"/>
        <v>0</v>
      </c>
      <c r="O234" s="122" t="e">
        <f>IF(D234="X",0,IF(E234="X",0,VLOOKUP(E234,'51'!$K$3:$L$16,2,FALSE)))</f>
        <v>#N/A</v>
      </c>
      <c r="P234" s="122" t="e">
        <f t="shared" si="7"/>
        <v>#N/A</v>
      </c>
    </row>
    <row r="235" spans="2:16" x14ac:dyDescent="0.35">
      <c r="B235" s="159"/>
      <c r="N235" s="122">
        <f t="shared" si="6"/>
        <v>0</v>
      </c>
      <c r="O235" s="122" t="e">
        <f>IF(D235="X",0,IF(E235="X",0,VLOOKUP(E235,'51'!$K$3:$L$16,2,FALSE)))</f>
        <v>#N/A</v>
      </c>
      <c r="P235" s="122" t="e">
        <f t="shared" si="7"/>
        <v>#N/A</v>
      </c>
    </row>
    <row r="236" spans="2:16" x14ac:dyDescent="0.35">
      <c r="B236" s="159"/>
      <c r="N236" s="122">
        <f t="shared" si="6"/>
        <v>0</v>
      </c>
      <c r="O236" s="122" t="e">
        <f>IF(D236="X",0,IF(E236="X",0,VLOOKUP(E236,'51'!$K$3:$L$16,2,FALSE)))</f>
        <v>#N/A</v>
      </c>
      <c r="P236" s="122" t="e">
        <f t="shared" si="7"/>
        <v>#N/A</v>
      </c>
    </row>
    <row r="237" spans="2:16" x14ac:dyDescent="0.35">
      <c r="B237" s="159"/>
      <c r="N237" s="122">
        <f t="shared" si="6"/>
        <v>0</v>
      </c>
      <c r="O237" s="122" t="e">
        <f>IF(D237="X",0,IF(E237="X",0,VLOOKUP(E237,'51'!$K$3:$L$16,2,FALSE)))</f>
        <v>#N/A</v>
      </c>
      <c r="P237" s="122" t="e">
        <f t="shared" si="7"/>
        <v>#N/A</v>
      </c>
    </row>
    <row r="238" spans="2:16" x14ac:dyDescent="0.35">
      <c r="B238" s="159"/>
      <c r="N238" s="122">
        <f t="shared" si="6"/>
        <v>0</v>
      </c>
      <c r="O238" s="122" t="e">
        <f>IF(D238="X",0,IF(E238="X",0,VLOOKUP(E238,'51'!$K$3:$L$16,2,FALSE)))</f>
        <v>#N/A</v>
      </c>
      <c r="P238" s="122" t="e">
        <f t="shared" si="7"/>
        <v>#N/A</v>
      </c>
    </row>
    <row r="239" spans="2:16" x14ac:dyDescent="0.35">
      <c r="B239" s="159"/>
      <c r="N239" s="122">
        <f t="shared" si="6"/>
        <v>0</v>
      </c>
      <c r="O239" s="122" t="e">
        <f>IF(D239="X",0,IF(E239="X",0,VLOOKUP(E239,'51'!$K$3:$L$16,2,FALSE)))</f>
        <v>#N/A</v>
      </c>
      <c r="P239" s="122" t="e">
        <f t="shared" si="7"/>
        <v>#N/A</v>
      </c>
    </row>
    <row r="240" spans="2:16" x14ac:dyDescent="0.35">
      <c r="B240" s="159"/>
      <c r="N240" s="122">
        <f t="shared" si="6"/>
        <v>0</v>
      </c>
      <c r="O240" s="122" t="e">
        <f>IF(D240="X",0,IF(E240="X",0,VLOOKUP(E240,'51'!$K$3:$L$16,2,FALSE)))</f>
        <v>#N/A</v>
      </c>
      <c r="P240" s="122" t="e">
        <f t="shared" si="7"/>
        <v>#N/A</v>
      </c>
    </row>
    <row r="241" spans="2:16" x14ac:dyDescent="0.35">
      <c r="B241" s="159"/>
      <c r="N241" s="122">
        <f t="shared" si="6"/>
        <v>0</v>
      </c>
      <c r="O241" s="122" t="e">
        <f>IF(D241="X",0,IF(E241="X",0,VLOOKUP(E241,'51'!$K$3:$L$16,2,FALSE)))</f>
        <v>#N/A</v>
      </c>
      <c r="P241" s="122" t="e">
        <f t="shared" si="7"/>
        <v>#N/A</v>
      </c>
    </row>
    <row r="242" spans="2:16" x14ac:dyDescent="0.35">
      <c r="B242" s="159"/>
      <c r="N242" s="122">
        <f t="shared" si="6"/>
        <v>0</v>
      </c>
      <c r="O242" s="122" t="e">
        <f>IF(D242="X",0,IF(E242="X",0,VLOOKUP(E242,'51'!$K$3:$L$16,2,FALSE)))</f>
        <v>#N/A</v>
      </c>
      <c r="P242" s="122" t="e">
        <f t="shared" si="7"/>
        <v>#N/A</v>
      </c>
    </row>
    <row r="243" spans="2:16" x14ac:dyDescent="0.35">
      <c r="B243" s="159"/>
      <c r="N243" s="122">
        <f t="shared" si="6"/>
        <v>0</v>
      </c>
      <c r="O243" s="122" t="e">
        <f>IF(D243="X",0,IF(E243="X",0,VLOOKUP(E243,'51'!$K$3:$L$16,2,FALSE)))</f>
        <v>#N/A</v>
      </c>
      <c r="P243" s="122" t="e">
        <f t="shared" si="7"/>
        <v>#N/A</v>
      </c>
    </row>
    <row r="244" spans="2:16" x14ac:dyDescent="0.35">
      <c r="B244" s="159"/>
      <c r="N244" s="122">
        <f t="shared" si="6"/>
        <v>0</v>
      </c>
      <c r="O244" s="122" t="e">
        <f>IF(D244="X",0,IF(E244="X",0,VLOOKUP(E244,'51'!$K$3:$L$16,2,FALSE)))</f>
        <v>#N/A</v>
      </c>
      <c r="P244" s="122" t="e">
        <f t="shared" si="7"/>
        <v>#N/A</v>
      </c>
    </row>
    <row r="245" spans="2:16" x14ac:dyDescent="0.35">
      <c r="B245" s="159"/>
      <c r="N245" s="122">
        <f t="shared" si="6"/>
        <v>0</v>
      </c>
      <c r="O245" s="122" t="e">
        <f>IF(D245="X",0,IF(E245="X",0,VLOOKUP(E245,'51'!$K$3:$L$16,2,FALSE)))</f>
        <v>#N/A</v>
      </c>
      <c r="P245" s="122" t="e">
        <f t="shared" si="7"/>
        <v>#N/A</v>
      </c>
    </row>
    <row r="246" spans="2:16" x14ac:dyDescent="0.35">
      <c r="B246" s="159"/>
      <c r="N246" s="122">
        <f t="shared" si="6"/>
        <v>0</v>
      </c>
      <c r="O246" s="122" t="e">
        <f>IF(D246="X",0,IF(E246="X",0,VLOOKUP(E246,'51'!$K$3:$L$16,2,FALSE)))</f>
        <v>#N/A</v>
      </c>
      <c r="P246" s="122" t="e">
        <f t="shared" si="7"/>
        <v>#N/A</v>
      </c>
    </row>
    <row r="247" spans="2:16" x14ac:dyDescent="0.35">
      <c r="B247" s="159"/>
      <c r="N247" s="122">
        <f t="shared" si="6"/>
        <v>0</v>
      </c>
      <c r="O247" s="122" t="e">
        <f>IF(D247="X",0,IF(E247="X",0,VLOOKUP(E247,'51'!$K$3:$L$16,2,FALSE)))</f>
        <v>#N/A</v>
      </c>
      <c r="P247" s="122" t="e">
        <f t="shared" si="7"/>
        <v>#N/A</v>
      </c>
    </row>
    <row r="248" spans="2:16" x14ac:dyDescent="0.35">
      <c r="B248" s="159"/>
      <c r="N248" s="122">
        <f t="shared" si="6"/>
        <v>0</v>
      </c>
      <c r="O248" s="122" t="e">
        <f>IF(D248="X",0,IF(E248="X",0,VLOOKUP(E248,'51'!$K$3:$L$16,2,FALSE)))</f>
        <v>#N/A</v>
      </c>
      <c r="P248" s="122" t="e">
        <f t="shared" si="7"/>
        <v>#N/A</v>
      </c>
    </row>
    <row r="249" spans="2:16" x14ac:dyDescent="0.35">
      <c r="B249" s="159"/>
      <c r="N249" s="122">
        <f t="shared" si="6"/>
        <v>0</v>
      </c>
      <c r="O249" s="122" t="e">
        <f>IF(D249="X",0,IF(E249="X",0,VLOOKUP(E249,'51'!$K$3:$L$16,2,FALSE)))</f>
        <v>#N/A</v>
      </c>
      <c r="P249" s="122" t="e">
        <f t="shared" si="7"/>
        <v>#N/A</v>
      </c>
    </row>
    <row r="250" spans="2:16" x14ac:dyDescent="0.35">
      <c r="B250" s="159"/>
      <c r="N250" s="122">
        <f t="shared" si="6"/>
        <v>0</v>
      </c>
      <c r="O250" s="122" t="e">
        <f>IF(D250="X",0,IF(E250="X",0,VLOOKUP(E250,'51'!$K$3:$L$16,2,FALSE)))</f>
        <v>#N/A</v>
      </c>
      <c r="P250" s="122" t="e">
        <f t="shared" si="7"/>
        <v>#N/A</v>
      </c>
    </row>
    <row r="251" spans="2:16" x14ac:dyDescent="0.35">
      <c r="B251" s="159"/>
      <c r="N251" s="122">
        <f t="shared" si="6"/>
        <v>0</v>
      </c>
      <c r="O251" s="122" t="e">
        <f>IF(D251="X",0,IF(E251="X",0,VLOOKUP(E251,'51'!$K$3:$L$16,2,FALSE)))</f>
        <v>#N/A</v>
      </c>
      <c r="P251" s="122" t="e">
        <f t="shared" si="7"/>
        <v>#N/A</v>
      </c>
    </row>
    <row r="252" spans="2:16" x14ac:dyDescent="0.35">
      <c r="B252" s="159"/>
      <c r="N252" s="122">
        <f t="shared" si="6"/>
        <v>0</v>
      </c>
      <c r="O252" s="122" t="e">
        <f>IF(D252="X",0,IF(E252="X",0,VLOOKUP(E252,'51'!$K$3:$L$16,2,FALSE)))</f>
        <v>#N/A</v>
      </c>
      <c r="P252" s="122" t="e">
        <f t="shared" si="7"/>
        <v>#N/A</v>
      </c>
    </row>
    <row r="253" spans="2:16" x14ac:dyDescent="0.35">
      <c r="B253" s="159"/>
      <c r="N253" s="122">
        <f t="shared" si="6"/>
        <v>0</v>
      </c>
      <c r="O253" s="122" t="e">
        <f>IF(D253="X",0,IF(E253="X",0,VLOOKUP(E253,'51'!$K$3:$L$16,2,FALSE)))</f>
        <v>#N/A</v>
      </c>
      <c r="P253" s="122" t="e">
        <f t="shared" si="7"/>
        <v>#N/A</v>
      </c>
    </row>
    <row r="254" spans="2:16" x14ac:dyDescent="0.35">
      <c r="B254" s="159"/>
      <c r="N254" s="122">
        <f t="shared" si="6"/>
        <v>0</v>
      </c>
      <c r="O254" s="122" t="e">
        <f>IF(D254="X",0,IF(E254="X",0,VLOOKUP(E254,'51'!$K$3:$L$16,2,FALSE)))</f>
        <v>#N/A</v>
      </c>
      <c r="P254" s="122" t="e">
        <f t="shared" si="7"/>
        <v>#N/A</v>
      </c>
    </row>
    <row r="255" spans="2:16" x14ac:dyDescent="0.35">
      <c r="B255" s="159"/>
      <c r="N255" s="122">
        <f t="shared" si="6"/>
        <v>0</v>
      </c>
      <c r="O255" s="122" t="e">
        <f>IF(D255="X",0,IF(E255="X",0,VLOOKUP(E255,'51'!$K$3:$L$16,2,FALSE)))</f>
        <v>#N/A</v>
      </c>
      <c r="P255" s="122" t="e">
        <f t="shared" si="7"/>
        <v>#N/A</v>
      </c>
    </row>
    <row r="256" spans="2:16" x14ac:dyDescent="0.35">
      <c r="B256" s="159"/>
      <c r="N256" s="122">
        <f t="shared" si="6"/>
        <v>0</v>
      </c>
      <c r="O256" s="122" t="e">
        <f>IF(D256="X",0,IF(E256="X",0,VLOOKUP(E256,'51'!$K$3:$L$16,2,FALSE)))</f>
        <v>#N/A</v>
      </c>
      <c r="P256" s="122" t="e">
        <f t="shared" si="7"/>
        <v>#N/A</v>
      </c>
    </row>
    <row r="257" spans="2:16" x14ac:dyDescent="0.35">
      <c r="B257" s="159"/>
      <c r="N257" s="122">
        <f t="shared" si="6"/>
        <v>0</v>
      </c>
      <c r="O257" s="122" t="e">
        <f>IF(D257="X",0,IF(E257="X",0,VLOOKUP(E257,'51'!$K$3:$L$16,2,FALSE)))</f>
        <v>#N/A</v>
      </c>
      <c r="P257" s="122" t="e">
        <f t="shared" si="7"/>
        <v>#N/A</v>
      </c>
    </row>
    <row r="258" spans="2:16" x14ac:dyDescent="0.35">
      <c r="B258" s="159"/>
      <c r="N258" s="122">
        <f t="shared" si="6"/>
        <v>0</v>
      </c>
      <c r="O258" s="122" t="e">
        <f>IF(D258="X",0,IF(E258="X",0,VLOOKUP(E258,'51'!$K$3:$L$16,2,FALSE)))</f>
        <v>#N/A</v>
      </c>
      <c r="P258" s="122" t="e">
        <f t="shared" si="7"/>
        <v>#N/A</v>
      </c>
    </row>
    <row r="259" spans="2:16" x14ac:dyDescent="0.35">
      <c r="B259" s="159"/>
      <c r="N259" s="122">
        <f t="shared" si="6"/>
        <v>0</v>
      </c>
      <c r="O259" s="122" t="e">
        <f>IF(D259="X",0,IF(E259="X",0,VLOOKUP(E259,'51'!$K$3:$L$16,2,FALSE)))</f>
        <v>#N/A</v>
      </c>
      <c r="P259" s="122" t="e">
        <f t="shared" si="7"/>
        <v>#N/A</v>
      </c>
    </row>
    <row r="260" spans="2:16" x14ac:dyDescent="0.35">
      <c r="B260" s="159"/>
      <c r="N260" s="122">
        <f t="shared" ref="N260:N323" si="8">SUM(F260:M260)</f>
        <v>0</v>
      </c>
      <c r="O260" s="122" t="e">
        <f>IF(D260="X",0,IF(E260="X",0,VLOOKUP(E260,'51'!$K$3:$L$16,2,FALSE)))</f>
        <v>#N/A</v>
      </c>
      <c r="P260" s="122" t="e">
        <f t="shared" ref="P260:P323" si="9">N260*O260</f>
        <v>#N/A</v>
      </c>
    </row>
    <row r="261" spans="2:16" x14ac:dyDescent="0.35">
      <c r="B261" s="159"/>
      <c r="N261" s="122">
        <f t="shared" si="8"/>
        <v>0</v>
      </c>
      <c r="O261" s="122" t="e">
        <f>IF(D261="X",0,IF(E261="X",0,VLOOKUP(E261,'51'!$K$3:$L$16,2,FALSE)))</f>
        <v>#N/A</v>
      </c>
      <c r="P261" s="122" t="e">
        <f t="shared" si="9"/>
        <v>#N/A</v>
      </c>
    </row>
    <row r="262" spans="2:16" x14ac:dyDescent="0.35">
      <c r="B262" s="159"/>
      <c r="N262" s="122">
        <f t="shared" si="8"/>
        <v>0</v>
      </c>
      <c r="O262" s="122" t="e">
        <f>IF(D262="X",0,IF(E262="X",0,VLOOKUP(E262,'51'!$K$3:$L$16,2,FALSE)))</f>
        <v>#N/A</v>
      </c>
      <c r="P262" s="122" t="e">
        <f t="shared" si="9"/>
        <v>#N/A</v>
      </c>
    </row>
    <row r="263" spans="2:16" x14ac:dyDescent="0.35">
      <c r="B263" s="159"/>
      <c r="N263" s="122">
        <f t="shared" si="8"/>
        <v>0</v>
      </c>
      <c r="O263" s="122" t="e">
        <f>IF(D263="X",0,IF(E263="X",0,VLOOKUP(E263,'51'!$K$3:$L$16,2,FALSE)))</f>
        <v>#N/A</v>
      </c>
      <c r="P263" s="122" t="e">
        <f t="shared" si="9"/>
        <v>#N/A</v>
      </c>
    </row>
    <row r="264" spans="2:16" x14ac:dyDescent="0.35">
      <c r="B264" s="159"/>
      <c r="N264" s="122">
        <f t="shared" si="8"/>
        <v>0</v>
      </c>
      <c r="O264" s="122" t="e">
        <f>IF(D264="X",0,IF(E264="X",0,VLOOKUP(E264,'51'!$K$3:$L$16,2,FALSE)))</f>
        <v>#N/A</v>
      </c>
      <c r="P264" s="122" t="e">
        <f t="shared" si="9"/>
        <v>#N/A</v>
      </c>
    </row>
    <row r="265" spans="2:16" x14ac:dyDescent="0.35">
      <c r="B265" s="159"/>
      <c r="N265" s="122">
        <f t="shared" si="8"/>
        <v>0</v>
      </c>
      <c r="O265" s="122" t="e">
        <f>IF(D265="X",0,IF(E265="X",0,VLOOKUP(E265,'51'!$K$3:$L$16,2,FALSE)))</f>
        <v>#N/A</v>
      </c>
      <c r="P265" s="122" t="e">
        <f t="shared" si="9"/>
        <v>#N/A</v>
      </c>
    </row>
    <row r="266" spans="2:16" x14ac:dyDescent="0.35">
      <c r="B266" s="159"/>
      <c r="N266" s="122">
        <f t="shared" si="8"/>
        <v>0</v>
      </c>
      <c r="O266" s="122" t="e">
        <f>IF(D266="X",0,IF(E266="X",0,VLOOKUP(E266,'51'!$K$3:$L$16,2,FALSE)))</f>
        <v>#N/A</v>
      </c>
      <c r="P266" s="122" t="e">
        <f t="shared" si="9"/>
        <v>#N/A</v>
      </c>
    </row>
    <row r="267" spans="2:16" x14ac:dyDescent="0.35">
      <c r="B267" s="159"/>
      <c r="N267" s="122">
        <f t="shared" si="8"/>
        <v>0</v>
      </c>
      <c r="O267" s="122" t="e">
        <f>IF(D267="X",0,IF(E267="X",0,VLOOKUP(E267,'51'!$K$3:$L$16,2,FALSE)))</f>
        <v>#N/A</v>
      </c>
      <c r="P267" s="122" t="e">
        <f t="shared" si="9"/>
        <v>#N/A</v>
      </c>
    </row>
    <row r="268" spans="2:16" x14ac:dyDescent="0.35">
      <c r="B268" s="159"/>
      <c r="N268" s="122">
        <f t="shared" si="8"/>
        <v>0</v>
      </c>
      <c r="O268" s="122" t="e">
        <f>IF(D268="X",0,IF(E268="X",0,VLOOKUP(E268,'51'!$K$3:$L$16,2,FALSE)))</f>
        <v>#N/A</v>
      </c>
      <c r="P268" s="122" t="e">
        <f t="shared" si="9"/>
        <v>#N/A</v>
      </c>
    </row>
    <row r="269" spans="2:16" x14ac:dyDescent="0.35">
      <c r="B269" s="159"/>
      <c r="N269" s="122">
        <f t="shared" si="8"/>
        <v>0</v>
      </c>
      <c r="O269" s="122" t="e">
        <f>IF(D269="X",0,IF(E269="X",0,VLOOKUP(E269,'51'!$K$3:$L$16,2,FALSE)))</f>
        <v>#N/A</v>
      </c>
      <c r="P269" s="122" t="e">
        <f t="shared" si="9"/>
        <v>#N/A</v>
      </c>
    </row>
    <row r="270" spans="2:16" x14ac:dyDescent="0.35">
      <c r="B270" s="159"/>
      <c r="N270" s="122">
        <f t="shared" si="8"/>
        <v>0</v>
      </c>
      <c r="O270" s="122" t="e">
        <f>IF(D270="X",0,IF(E270="X",0,VLOOKUP(E270,'51'!$K$3:$L$16,2,FALSE)))</f>
        <v>#N/A</v>
      </c>
      <c r="P270" s="122" t="e">
        <f t="shared" si="9"/>
        <v>#N/A</v>
      </c>
    </row>
    <row r="271" spans="2:16" x14ac:dyDescent="0.35">
      <c r="B271" s="159"/>
      <c r="N271" s="122">
        <f t="shared" si="8"/>
        <v>0</v>
      </c>
      <c r="O271" s="122" t="e">
        <f>IF(D271="X",0,IF(E271="X",0,VLOOKUP(E271,'51'!$K$3:$L$16,2,FALSE)))</f>
        <v>#N/A</v>
      </c>
      <c r="P271" s="122" t="e">
        <f t="shared" si="9"/>
        <v>#N/A</v>
      </c>
    </row>
    <row r="272" spans="2:16" x14ac:dyDescent="0.35">
      <c r="B272" s="159"/>
      <c r="N272" s="122">
        <f t="shared" si="8"/>
        <v>0</v>
      </c>
      <c r="O272" s="122" t="e">
        <f>IF(D272="X",0,IF(E272="X",0,VLOOKUP(E272,'51'!$K$3:$L$16,2,FALSE)))</f>
        <v>#N/A</v>
      </c>
      <c r="P272" s="122" t="e">
        <f t="shared" si="9"/>
        <v>#N/A</v>
      </c>
    </row>
    <row r="273" spans="2:16" x14ac:dyDescent="0.35">
      <c r="B273" s="159"/>
      <c r="N273" s="122">
        <f t="shared" si="8"/>
        <v>0</v>
      </c>
      <c r="O273" s="122" t="e">
        <f>IF(D273="X",0,IF(E273="X",0,VLOOKUP(E273,'51'!$K$3:$L$16,2,FALSE)))</f>
        <v>#N/A</v>
      </c>
      <c r="P273" s="122" t="e">
        <f t="shared" si="9"/>
        <v>#N/A</v>
      </c>
    </row>
    <row r="274" spans="2:16" x14ac:dyDescent="0.35">
      <c r="B274" s="159"/>
      <c r="N274" s="122">
        <f t="shared" si="8"/>
        <v>0</v>
      </c>
      <c r="O274" s="122" t="e">
        <f>IF(D274="X",0,IF(E274="X",0,VLOOKUP(E274,'51'!$K$3:$L$16,2,FALSE)))</f>
        <v>#N/A</v>
      </c>
      <c r="P274" s="122" t="e">
        <f t="shared" si="9"/>
        <v>#N/A</v>
      </c>
    </row>
    <row r="275" spans="2:16" x14ac:dyDescent="0.35">
      <c r="B275" s="159"/>
      <c r="N275" s="122">
        <f t="shared" si="8"/>
        <v>0</v>
      </c>
      <c r="O275" s="122" t="e">
        <f>IF(D275="X",0,IF(E275="X",0,VLOOKUP(E275,'51'!$K$3:$L$16,2,FALSE)))</f>
        <v>#N/A</v>
      </c>
      <c r="P275" s="122" t="e">
        <f t="shared" si="9"/>
        <v>#N/A</v>
      </c>
    </row>
    <row r="276" spans="2:16" x14ac:dyDescent="0.35">
      <c r="B276" s="159"/>
      <c r="N276" s="122">
        <f t="shared" si="8"/>
        <v>0</v>
      </c>
      <c r="O276" s="122" t="e">
        <f>IF(D276="X",0,IF(E276="X",0,VLOOKUP(E276,'51'!$K$3:$L$16,2,FALSE)))</f>
        <v>#N/A</v>
      </c>
      <c r="P276" s="122" t="e">
        <f t="shared" si="9"/>
        <v>#N/A</v>
      </c>
    </row>
    <row r="277" spans="2:16" x14ac:dyDescent="0.35">
      <c r="B277" s="159"/>
      <c r="N277" s="122">
        <f t="shared" si="8"/>
        <v>0</v>
      </c>
      <c r="O277" s="122" t="e">
        <f>IF(D277="X",0,IF(E277="X",0,VLOOKUP(E277,'51'!$K$3:$L$16,2,FALSE)))</f>
        <v>#N/A</v>
      </c>
      <c r="P277" s="122" t="e">
        <f t="shared" si="9"/>
        <v>#N/A</v>
      </c>
    </row>
    <row r="278" spans="2:16" x14ac:dyDescent="0.35">
      <c r="B278" s="159"/>
      <c r="N278" s="122">
        <f t="shared" si="8"/>
        <v>0</v>
      </c>
      <c r="O278" s="122" t="e">
        <f>IF(D278="X",0,IF(E278="X",0,VLOOKUP(E278,'51'!$K$3:$L$16,2,FALSE)))</f>
        <v>#N/A</v>
      </c>
      <c r="P278" s="122" t="e">
        <f t="shared" si="9"/>
        <v>#N/A</v>
      </c>
    </row>
    <row r="279" spans="2:16" x14ac:dyDescent="0.35">
      <c r="B279" s="159"/>
      <c r="N279" s="122">
        <f t="shared" si="8"/>
        <v>0</v>
      </c>
      <c r="O279" s="122" t="e">
        <f>IF(D279="X",0,IF(E279="X",0,VLOOKUP(E279,'51'!$K$3:$L$16,2,FALSE)))</f>
        <v>#N/A</v>
      </c>
      <c r="P279" s="122" t="e">
        <f t="shared" si="9"/>
        <v>#N/A</v>
      </c>
    </row>
    <row r="280" spans="2:16" x14ac:dyDescent="0.35">
      <c r="B280" s="159"/>
      <c r="N280" s="122">
        <f t="shared" si="8"/>
        <v>0</v>
      </c>
      <c r="O280" s="122" t="e">
        <f>IF(D280="X",0,IF(E280="X",0,VLOOKUP(E280,'51'!$K$3:$L$16,2,FALSE)))</f>
        <v>#N/A</v>
      </c>
      <c r="P280" s="122" t="e">
        <f t="shared" si="9"/>
        <v>#N/A</v>
      </c>
    </row>
    <row r="281" spans="2:16" x14ac:dyDescent="0.35">
      <c r="B281" s="159"/>
      <c r="N281" s="122">
        <f t="shared" si="8"/>
        <v>0</v>
      </c>
      <c r="O281" s="122" t="e">
        <f>IF(D281="X",0,IF(E281="X",0,VLOOKUP(E281,'51'!$K$3:$L$16,2,FALSE)))</f>
        <v>#N/A</v>
      </c>
      <c r="P281" s="122" t="e">
        <f t="shared" si="9"/>
        <v>#N/A</v>
      </c>
    </row>
    <row r="282" spans="2:16" x14ac:dyDescent="0.35">
      <c r="B282" s="159"/>
      <c r="N282" s="122">
        <f t="shared" si="8"/>
        <v>0</v>
      </c>
      <c r="O282" s="122" t="e">
        <f>IF(D282="X",0,IF(E282="X",0,VLOOKUP(E282,'51'!$K$3:$L$16,2,FALSE)))</f>
        <v>#N/A</v>
      </c>
      <c r="P282" s="122" t="e">
        <f t="shared" si="9"/>
        <v>#N/A</v>
      </c>
    </row>
    <row r="283" spans="2:16" x14ac:dyDescent="0.35">
      <c r="B283" s="159"/>
      <c r="N283" s="122">
        <f t="shared" si="8"/>
        <v>0</v>
      </c>
      <c r="O283" s="122" t="e">
        <f>IF(D283="X",0,IF(E283="X",0,VLOOKUP(E283,'51'!$K$3:$L$16,2,FALSE)))</f>
        <v>#N/A</v>
      </c>
      <c r="P283" s="122" t="e">
        <f t="shared" si="9"/>
        <v>#N/A</v>
      </c>
    </row>
    <row r="284" spans="2:16" x14ac:dyDescent="0.35">
      <c r="B284" s="159"/>
      <c r="N284" s="122">
        <f t="shared" si="8"/>
        <v>0</v>
      </c>
      <c r="O284" s="122" t="e">
        <f>IF(D284="X",0,IF(E284="X",0,VLOOKUP(E284,'51'!$K$3:$L$16,2,FALSE)))</f>
        <v>#N/A</v>
      </c>
      <c r="P284" s="122" t="e">
        <f t="shared" si="9"/>
        <v>#N/A</v>
      </c>
    </row>
    <row r="285" spans="2:16" x14ac:dyDescent="0.35">
      <c r="B285" s="159"/>
      <c r="N285" s="122">
        <f t="shared" si="8"/>
        <v>0</v>
      </c>
      <c r="O285" s="122" t="e">
        <f>IF(D285="X",0,IF(E285="X",0,VLOOKUP(E285,'51'!$K$3:$L$16,2,FALSE)))</f>
        <v>#N/A</v>
      </c>
      <c r="P285" s="122" t="e">
        <f t="shared" si="9"/>
        <v>#N/A</v>
      </c>
    </row>
    <row r="286" spans="2:16" x14ac:dyDescent="0.35">
      <c r="B286" s="159"/>
      <c r="N286" s="122">
        <f t="shared" si="8"/>
        <v>0</v>
      </c>
      <c r="O286" s="122" t="e">
        <f>IF(D286="X",0,IF(E286="X",0,VLOOKUP(E286,'51'!$K$3:$L$16,2,FALSE)))</f>
        <v>#N/A</v>
      </c>
      <c r="P286" s="122" t="e">
        <f t="shared" si="9"/>
        <v>#N/A</v>
      </c>
    </row>
    <row r="287" spans="2:16" x14ac:dyDescent="0.35">
      <c r="B287" s="159"/>
      <c r="N287" s="122">
        <f t="shared" si="8"/>
        <v>0</v>
      </c>
      <c r="O287" s="122" t="e">
        <f>IF(D287="X",0,IF(E287="X",0,VLOOKUP(E287,'51'!$K$3:$L$16,2,FALSE)))</f>
        <v>#N/A</v>
      </c>
      <c r="P287" s="122" t="e">
        <f t="shared" si="9"/>
        <v>#N/A</v>
      </c>
    </row>
    <row r="288" spans="2:16" x14ac:dyDescent="0.35">
      <c r="B288" s="159"/>
      <c r="N288" s="122">
        <f t="shared" si="8"/>
        <v>0</v>
      </c>
      <c r="O288" s="122" t="e">
        <f>IF(D288="X",0,IF(E288="X",0,VLOOKUP(E288,'51'!$K$3:$L$16,2,FALSE)))</f>
        <v>#N/A</v>
      </c>
      <c r="P288" s="122" t="e">
        <f t="shared" si="9"/>
        <v>#N/A</v>
      </c>
    </row>
    <row r="289" spans="2:16" x14ac:dyDescent="0.35">
      <c r="B289" s="159"/>
      <c r="N289" s="122">
        <f t="shared" si="8"/>
        <v>0</v>
      </c>
      <c r="O289" s="122" t="e">
        <f>IF(D289="X",0,IF(E289="X",0,VLOOKUP(E289,'51'!$K$3:$L$16,2,FALSE)))</f>
        <v>#N/A</v>
      </c>
      <c r="P289" s="122" t="e">
        <f t="shared" si="9"/>
        <v>#N/A</v>
      </c>
    </row>
    <row r="290" spans="2:16" x14ac:dyDescent="0.35">
      <c r="B290" s="159"/>
      <c r="N290" s="122">
        <f t="shared" si="8"/>
        <v>0</v>
      </c>
      <c r="O290" s="122" t="e">
        <f>IF(D290="X",0,IF(E290="X",0,VLOOKUP(E290,'51'!$K$3:$L$16,2,FALSE)))</f>
        <v>#N/A</v>
      </c>
      <c r="P290" s="122" t="e">
        <f t="shared" si="9"/>
        <v>#N/A</v>
      </c>
    </row>
    <row r="291" spans="2:16" x14ac:dyDescent="0.35">
      <c r="B291" s="159"/>
      <c r="N291" s="122">
        <f t="shared" si="8"/>
        <v>0</v>
      </c>
      <c r="O291" s="122" t="e">
        <f>IF(D291="X",0,IF(E291="X",0,VLOOKUP(E291,'51'!$K$3:$L$16,2,FALSE)))</f>
        <v>#N/A</v>
      </c>
      <c r="P291" s="122" t="e">
        <f t="shared" si="9"/>
        <v>#N/A</v>
      </c>
    </row>
    <row r="292" spans="2:16" x14ac:dyDescent="0.35">
      <c r="B292" s="159"/>
      <c r="N292" s="122">
        <f t="shared" si="8"/>
        <v>0</v>
      </c>
      <c r="O292" s="122" t="e">
        <f>IF(D292="X",0,IF(E292="X",0,VLOOKUP(E292,'51'!$K$3:$L$16,2,FALSE)))</f>
        <v>#N/A</v>
      </c>
      <c r="P292" s="122" t="e">
        <f t="shared" si="9"/>
        <v>#N/A</v>
      </c>
    </row>
    <row r="293" spans="2:16" x14ac:dyDescent="0.35">
      <c r="B293" s="159"/>
      <c r="N293" s="122">
        <f t="shared" si="8"/>
        <v>0</v>
      </c>
      <c r="O293" s="122" t="e">
        <f>IF(D293="X",0,IF(E293="X",0,VLOOKUP(E293,'51'!$K$3:$L$16,2,FALSE)))</f>
        <v>#N/A</v>
      </c>
      <c r="P293" s="122" t="e">
        <f t="shared" si="9"/>
        <v>#N/A</v>
      </c>
    </row>
    <row r="294" spans="2:16" x14ac:dyDescent="0.35">
      <c r="B294" s="159"/>
      <c r="N294" s="122">
        <f t="shared" si="8"/>
        <v>0</v>
      </c>
      <c r="O294" s="122" t="e">
        <f>IF(D294="X",0,IF(E294="X",0,VLOOKUP(E294,'51'!$K$3:$L$16,2,FALSE)))</f>
        <v>#N/A</v>
      </c>
      <c r="P294" s="122" t="e">
        <f t="shared" si="9"/>
        <v>#N/A</v>
      </c>
    </row>
    <row r="295" spans="2:16" x14ac:dyDescent="0.35">
      <c r="B295" s="159"/>
      <c r="N295" s="122">
        <f t="shared" si="8"/>
        <v>0</v>
      </c>
      <c r="O295" s="122" t="e">
        <f>IF(D295="X",0,IF(E295="X",0,VLOOKUP(E295,'51'!$K$3:$L$16,2,FALSE)))</f>
        <v>#N/A</v>
      </c>
      <c r="P295" s="122" t="e">
        <f t="shared" si="9"/>
        <v>#N/A</v>
      </c>
    </row>
    <row r="296" spans="2:16" x14ac:dyDescent="0.35">
      <c r="B296" s="159"/>
      <c r="N296" s="122">
        <f t="shared" si="8"/>
        <v>0</v>
      </c>
      <c r="O296" s="122" t="e">
        <f>IF(D296="X",0,IF(E296="X",0,VLOOKUP(E296,'51'!$K$3:$L$16,2,FALSE)))</f>
        <v>#N/A</v>
      </c>
      <c r="P296" s="122" t="e">
        <f t="shared" si="9"/>
        <v>#N/A</v>
      </c>
    </row>
    <row r="297" spans="2:16" x14ac:dyDescent="0.35">
      <c r="B297" s="159"/>
      <c r="N297" s="122">
        <f t="shared" si="8"/>
        <v>0</v>
      </c>
      <c r="O297" s="122" t="e">
        <f>IF(D297="X",0,IF(E297="X",0,VLOOKUP(E297,'51'!$K$3:$L$16,2,FALSE)))</f>
        <v>#N/A</v>
      </c>
      <c r="P297" s="122" t="e">
        <f t="shared" si="9"/>
        <v>#N/A</v>
      </c>
    </row>
    <row r="298" spans="2:16" x14ac:dyDescent="0.35">
      <c r="B298" s="159"/>
      <c r="N298" s="122">
        <f t="shared" si="8"/>
        <v>0</v>
      </c>
      <c r="O298" s="122" t="e">
        <f>IF(D298="X",0,IF(E298="X",0,VLOOKUP(E298,'51'!$K$3:$L$16,2,FALSE)))</f>
        <v>#N/A</v>
      </c>
      <c r="P298" s="122" t="e">
        <f t="shared" si="9"/>
        <v>#N/A</v>
      </c>
    </row>
    <row r="299" spans="2:16" x14ac:dyDescent="0.35">
      <c r="B299" s="159"/>
      <c r="N299" s="122">
        <f t="shared" si="8"/>
        <v>0</v>
      </c>
      <c r="O299" s="122" t="e">
        <f>IF(D299="X",0,IF(E299="X",0,VLOOKUP(E299,'51'!$K$3:$L$16,2,FALSE)))</f>
        <v>#N/A</v>
      </c>
      <c r="P299" s="122" t="e">
        <f t="shared" si="9"/>
        <v>#N/A</v>
      </c>
    </row>
    <row r="300" spans="2:16" x14ac:dyDescent="0.35">
      <c r="B300" s="159"/>
      <c r="N300" s="122">
        <f t="shared" si="8"/>
        <v>0</v>
      </c>
      <c r="O300" s="122" t="e">
        <f>IF(D300="X",0,IF(E300="X",0,VLOOKUP(E300,'51'!$K$3:$L$16,2,FALSE)))</f>
        <v>#N/A</v>
      </c>
      <c r="P300" s="122" t="e">
        <f t="shared" si="9"/>
        <v>#N/A</v>
      </c>
    </row>
    <row r="301" spans="2:16" x14ac:dyDescent="0.35">
      <c r="B301" s="159"/>
      <c r="N301" s="122">
        <f t="shared" si="8"/>
        <v>0</v>
      </c>
      <c r="O301" s="122" t="e">
        <f>IF(D301="X",0,IF(E301="X",0,VLOOKUP(E301,'51'!$K$3:$L$16,2,FALSE)))</f>
        <v>#N/A</v>
      </c>
      <c r="P301" s="122" t="e">
        <f t="shared" si="9"/>
        <v>#N/A</v>
      </c>
    </row>
    <row r="302" spans="2:16" x14ac:dyDescent="0.35">
      <c r="B302" s="159"/>
      <c r="N302" s="122">
        <f t="shared" si="8"/>
        <v>0</v>
      </c>
      <c r="O302" s="122" t="e">
        <f>IF(D302="X",0,IF(E302="X",0,VLOOKUP(E302,'51'!$K$3:$L$16,2,FALSE)))</f>
        <v>#N/A</v>
      </c>
      <c r="P302" s="122" t="e">
        <f t="shared" si="9"/>
        <v>#N/A</v>
      </c>
    </row>
    <row r="303" spans="2:16" x14ac:dyDescent="0.35">
      <c r="B303" s="159"/>
      <c r="N303" s="122">
        <f t="shared" si="8"/>
        <v>0</v>
      </c>
      <c r="O303" s="122" t="e">
        <f>IF(D303="X",0,IF(E303="X",0,VLOOKUP(E303,'51'!$K$3:$L$16,2,FALSE)))</f>
        <v>#N/A</v>
      </c>
      <c r="P303" s="122" t="e">
        <f t="shared" si="9"/>
        <v>#N/A</v>
      </c>
    </row>
    <row r="304" spans="2:16" x14ac:dyDescent="0.35">
      <c r="B304" s="159"/>
      <c r="N304" s="122">
        <f t="shared" si="8"/>
        <v>0</v>
      </c>
      <c r="O304" s="122" t="e">
        <f>IF(D304="X",0,IF(E304="X",0,VLOOKUP(E304,'51'!$K$3:$L$16,2,FALSE)))</f>
        <v>#N/A</v>
      </c>
      <c r="P304" s="122" t="e">
        <f t="shared" si="9"/>
        <v>#N/A</v>
      </c>
    </row>
    <row r="305" spans="2:16" x14ac:dyDescent="0.35">
      <c r="B305" s="159"/>
      <c r="N305" s="122">
        <f t="shared" si="8"/>
        <v>0</v>
      </c>
      <c r="O305" s="122" t="e">
        <f>IF(D305="X",0,IF(E305="X",0,VLOOKUP(E305,'51'!$K$3:$L$16,2,FALSE)))</f>
        <v>#N/A</v>
      </c>
      <c r="P305" s="122" t="e">
        <f t="shared" si="9"/>
        <v>#N/A</v>
      </c>
    </row>
    <row r="306" spans="2:16" x14ac:dyDescent="0.35">
      <c r="B306" s="159"/>
      <c r="N306" s="122">
        <f t="shared" si="8"/>
        <v>0</v>
      </c>
      <c r="O306" s="122" t="e">
        <f>IF(D306="X",0,IF(E306="X",0,VLOOKUP(E306,'51'!$K$3:$L$16,2,FALSE)))</f>
        <v>#N/A</v>
      </c>
      <c r="P306" s="122" t="e">
        <f t="shared" si="9"/>
        <v>#N/A</v>
      </c>
    </row>
    <row r="307" spans="2:16" x14ac:dyDescent="0.35">
      <c r="B307" s="159"/>
      <c r="N307" s="122">
        <f t="shared" si="8"/>
        <v>0</v>
      </c>
      <c r="O307" s="122" t="e">
        <f>IF(D307="X",0,IF(E307="X",0,VLOOKUP(E307,'51'!$K$3:$L$16,2,FALSE)))</f>
        <v>#N/A</v>
      </c>
      <c r="P307" s="122" t="e">
        <f t="shared" si="9"/>
        <v>#N/A</v>
      </c>
    </row>
    <row r="308" spans="2:16" x14ac:dyDescent="0.35">
      <c r="B308" s="159"/>
      <c r="N308" s="122">
        <f t="shared" si="8"/>
        <v>0</v>
      </c>
      <c r="O308" s="122" t="e">
        <f>IF(D308="X",0,IF(E308="X",0,VLOOKUP(E308,'51'!$K$3:$L$16,2,FALSE)))</f>
        <v>#N/A</v>
      </c>
      <c r="P308" s="122" t="e">
        <f t="shared" si="9"/>
        <v>#N/A</v>
      </c>
    </row>
    <row r="309" spans="2:16" x14ac:dyDescent="0.35">
      <c r="B309" s="159"/>
      <c r="N309" s="122">
        <f t="shared" si="8"/>
        <v>0</v>
      </c>
      <c r="O309" s="122" t="e">
        <f>IF(D309="X",0,IF(E309="X",0,VLOOKUP(E309,'51'!$K$3:$L$16,2,FALSE)))</f>
        <v>#N/A</v>
      </c>
      <c r="P309" s="122" t="e">
        <f t="shared" si="9"/>
        <v>#N/A</v>
      </c>
    </row>
    <row r="310" spans="2:16" x14ac:dyDescent="0.35">
      <c r="B310" s="159"/>
      <c r="N310" s="122">
        <f t="shared" si="8"/>
        <v>0</v>
      </c>
      <c r="O310" s="122" t="e">
        <f>IF(D310="X",0,IF(E310="X",0,VLOOKUP(E310,'51'!$K$3:$L$16,2,FALSE)))</f>
        <v>#N/A</v>
      </c>
      <c r="P310" s="122" t="e">
        <f t="shared" si="9"/>
        <v>#N/A</v>
      </c>
    </row>
    <row r="311" spans="2:16" x14ac:dyDescent="0.35">
      <c r="B311" s="159"/>
      <c r="N311" s="122">
        <f t="shared" si="8"/>
        <v>0</v>
      </c>
      <c r="O311" s="122" t="e">
        <f>IF(D311="X",0,IF(E311="X",0,VLOOKUP(E311,'51'!$K$3:$L$16,2,FALSE)))</f>
        <v>#N/A</v>
      </c>
      <c r="P311" s="122" t="e">
        <f t="shared" si="9"/>
        <v>#N/A</v>
      </c>
    </row>
    <row r="312" spans="2:16" x14ac:dyDescent="0.35">
      <c r="B312" s="159"/>
      <c r="N312" s="122">
        <f t="shared" si="8"/>
        <v>0</v>
      </c>
      <c r="O312" s="122" t="e">
        <f>IF(D312="X",0,IF(E312="X",0,VLOOKUP(E312,'51'!$K$3:$L$16,2,FALSE)))</f>
        <v>#N/A</v>
      </c>
      <c r="P312" s="122" t="e">
        <f t="shared" si="9"/>
        <v>#N/A</v>
      </c>
    </row>
    <row r="313" spans="2:16" x14ac:dyDescent="0.35">
      <c r="B313" s="159"/>
      <c r="N313" s="122">
        <f t="shared" si="8"/>
        <v>0</v>
      </c>
      <c r="O313" s="122" t="e">
        <f>IF(D313="X",0,IF(E313="X",0,VLOOKUP(E313,'51'!$K$3:$L$16,2,FALSE)))</f>
        <v>#N/A</v>
      </c>
      <c r="P313" s="122" t="e">
        <f t="shared" si="9"/>
        <v>#N/A</v>
      </c>
    </row>
    <row r="314" spans="2:16" x14ac:dyDescent="0.35">
      <c r="B314" s="159"/>
      <c r="N314" s="122">
        <f t="shared" si="8"/>
        <v>0</v>
      </c>
      <c r="O314" s="122" t="e">
        <f>IF(D314="X",0,IF(E314="X",0,VLOOKUP(E314,'51'!$K$3:$L$16,2,FALSE)))</f>
        <v>#N/A</v>
      </c>
      <c r="P314" s="122" t="e">
        <f t="shared" si="9"/>
        <v>#N/A</v>
      </c>
    </row>
    <row r="315" spans="2:16" x14ac:dyDescent="0.35">
      <c r="B315" s="159"/>
      <c r="N315" s="122">
        <f t="shared" si="8"/>
        <v>0</v>
      </c>
      <c r="O315" s="122" t="e">
        <f>IF(D315="X",0,IF(E315="X",0,VLOOKUP(E315,'51'!$K$3:$L$16,2,FALSE)))</f>
        <v>#N/A</v>
      </c>
      <c r="P315" s="122" t="e">
        <f t="shared" si="9"/>
        <v>#N/A</v>
      </c>
    </row>
    <row r="316" spans="2:16" x14ac:dyDescent="0.35">
      <c r="B316" s="159"/>
      <c r="N316" s="122">
        <f t="shared" si="8"/>
        <v>0</v>
      </c>
      <c r="O316" s="122" t="e">
        <f>IF(D316="X",0,IF(E316="X",0,VLOOKUP(E316,'51'!$K$3:$L$16,2,FALSE)))</f>
        <v>#N/A</v>
      </c>
      <c r="P316" s="122" t="e">
        <f t="shared" si="9"/>
        <v>#N/A</v>
      </c>
    </row>
    <row r="317" spans="2:16" x14ac:dyDescent="0.35">
      <c r="B317" s="159"/>
      <c r="N317" s="122">
        <f t="shared" si="8"/>
        <v>0</v>
      </c>
      <c r="O317" s="122" t="e">
        <f>IF(D317="X",0,IF(E317="X",0,VLOOKUP(E317,'51'!$K$3:$L$16,2,FALSE)))</f>
        <v>#N/A</v>
      </c>
      <c r="P317" s="122" t="e">
        <f t="shared" si="9"/>
        <v>#N/A</v>
      </c>
    </row>
    <row r="318" spans="2:16" x14ac:dyDescent="0.35">
      <c r="B318" s="159"/>
      <c r="N318" s="122">
        <f t="shared" si="8"/>
        <v>0</v>
      </c>
      <c r="O318" s="122" t="e">
        <f>IF(D318="X",0,IF(E318="X",0,VLOOKUP(E318,'51'!$K$3:$L$16,2,FALSE)))</f>
        <v>#N/A</v>
      </c>
      <c r="P318" s="122" t="e">
        <f t="shared" si="9"/>
        <v>#N/A</v>
      </c>
    </row>
    <row r="319" spans="2:16" x14ac:dyDescent="0.35">
      <c r="B319" s="159"/>
      <c r="N319" s="122">
        <f t="shared" si="8"/>
        <v>0</v>
      </c>
      <c r="O319" s="122" t="e">
        <f>IF(D319="X",0,IF(E319="X",0,VLOOKUP(E319,'51'!$K$3:$L$16,2,FALSE)))</f>
        <v>#N/A</v>
      </c>
      <c r="P319" s="122" t="e">
        <f t="shared" si="9"/>
        <v>#N/A</v>
      </c>
    </row>
    <row r="320" spans="2:16" x14ac:dyDescent="0.35">
      <c r="B320" s="159"/>
      <c r="N320" s="122">
        <f t="shared" si="8"/>
        <v>0</v>
      </c>
      <c r="O320" s="122" t="e">
        <f>IF(D320="X",0,IF(E320="X",0,VLOOKUP(E320,'51'!$K$3:$L$16,2,FALSE)))</f>
        <v>#N/A</v>
      </c>
      <c r="P320" s="122" t="e">
        <f t="shared" si="9"/>
        <v>#N/A</v>
      </c>
    </row>
    <row r="321" spans="2:16" x14ac:dyDescent="0.35">
      <c r="B321" s="159"/>
      <c r="N321" s="122">
        <f t="shared" si="8"/>
        <v>0</v>
      </c>
      <c r="O321" s="122" t="e">
        <f>IF(D321="X",0,IF(E321="X",0,VLOOKUP(E321,'51'!$K$3:$L$16,2,FALSE)))</f>
        <v>#N/A</v>
      </c>
      <c r="P321" s="122" t="e">
        <f t="shared" si="9"/>
        <v>#N/A</v>
      </c>
    </row>
    <row r="322" spans="2:16" x14ac:dyDescent="0.35">
      <c r="B322" s="159"/>
      <c r="N322" s="122">
        <f t="shared" si="8"/>
        <v>0</v>
      </c>
      <c r="O322" s="122" t="e">
        <f>IF(D322="X",0,IF(E322="X",0,VLOOKUP(E322,'51'!$K$3:$L$16,2,FALSE)))</f>
        <v>#N/A</v>
      </c>
      <c r="P322" s="122" t="e">
        <f t="shared" si="9"/>
        <v>#N/A</v>
      </c>
    </row>
    <row r="323" spans="2:16" x14ac:dyDescent="0.35">
      <c r="B323" s="159"/>
      <c r="N323" s="122">
        <f t="shared" si="8"/>
        <v>0</v>
      </c>
      <c r="O323" s="122" t="e">
        <f>IF(D323="X",0,IF(E323="X",0,VLOOKUP(E323,'51'!$K$3:$L$16,2,FALSE)))</f>
        <v>#N/A</v>
      </c>
      <c r="P323" s="122" t="e">
        <f t="shared" si="9"/>
        <v>#N/A</v>
      </c>
    </row>
    <row r="324" spans="2:16" x14ac:dyDescent="0.35">
      <c r="B324" s="159"/>
      <c r="N324" s="122">
        <f t="shared" ref="N324:N387" si="10">SUM(F324:M324)</f>
        <v>0</v>
      </c>
      <c r="O324" s="122" t="e">
        <f>IF(D324="X",0,IF(E324="X",0,VLOOKUP(E324,'51'!$K$3:$L$16,2,FALSE)))</f>
        <v>#N/A</v>
      </c>
      <c r="P324" s="122" t="e">
        <f t="shared" ref="P324:P387" si="11">N324*O324</f>
        <v>#N/A</v>
      </c>
    </row>
    <row r="325" spans="2:16" x14ac:dyDescent="0.35">
      <c r="B325" s="159"/>
      <c r="N325" s="122">
        <f t="shared" si="10"/>
        <v>0</v>
      </c>
      <c r="O325" s="122" t="e">
        <f>IF(D325="X",0,IF(E325="X",0,VLOOKUP(E325,'51'!$K$3:$L$16,2,FALSE)))</f>
        <v>#N/A</v>
      </c>
      <c r="P325" s="122" t="e">
        <f t="shared" si="11"/>
        <v>#N/A</v>
      </c>
    </row>
    <row r="326" spans="2:16" x14ac:dyDescent="0.35">
      <c r="B326" s="159"/>
      <c r="N326" s="122">
        <f t="shared" si="10"/>
        <v>0</v>
      </c>
      <c r="O326" s="122" t="e">
        <f>IF(D326="X",0,IF(E326="X",0,VLOOKUP(E326,'51'!$K$3:$L$16,2,FALSE)))</f>
        <v>#N/A</v>
      </c>
      <c r="P326" s="122" t="e">
        <f t="shared" si="11"/>
        <v>#N/A</v>
      </c>
    </row>
    <row r="327" spans="2:16" x14ac:dyDescent="0.35">
      <c r="B327" s="159"/>
      <c r="N327" s="122">
        <f t="shared" si="10"/>
        <v>0</v>
      </c>
      <c r="O327" s="122" t="e">
        <f>IF(D327="X",0,IF(E327="X",0,VLOOKUP(E327,'51'!$K$3:$L$16,2,FALSE)))</f>
        <v>#N/A</v>
      </c>
      <c r="P327" s="122" t="e">
        <f t="shared" si="11"/>
        <v>#N/A</v>
      </c>
    </row>
    <row r="328" spans="2:16" x14ac:dyDescent="0.35">
      <c r="B328" s="159"/>
      <c r="N328" s="122">
        <f t="shared" si="10"/>
        <v>0</v>
      </c>
      <c r="O328" s="122" t="e">
        <f>IF(D328="X",0,IF(E328="X",0,VLOOKUP(E328,'51'!$K$3:$L$16,2,FALSE)))</f>
        <v>#N/A</v>
      </c>
      <c r="P328" s="122" t="e">
        <f t="shared" si="11"/>
        <v>#N/A</v>
      </c>
    </row>
    <row r="329" spans="2:16" x14ac:dyDescent="0.35">
      <c r="B329" s="159"/>
      <c r="N329" s="122">
        <f t="shared" si="10"/>
        <v>0</v>
      </c>
      <c r="O329" s="122" t="e">
        <f>IF(D329="X",0,IF(E329="X",0,VLOOKUP(E329,'51'!$K$3:$L$16,2,FALSE)))</f>
        <v>#N/A</v>
      </c>
      <c r="P329" s="122" t="e">
        <f t="shared" si="11"/>
        <v>#N/A</v>
      </c>
    </row>
    <row r="330" spans="2:16" x14ac:dyDescent="0.35">
      <c r="B330" s="159"/>
      <c r="N330" s="122">
        <f t="shared" si="10"/>
        <v>0</v>
      </c>
      <c r="O330" s="122" t="e">
        <f>IF(D330="X",0,IF(E330="X",0,VLOOKUP(E330,'51'!$K$3:$L$16,2,FALSE)))</f>
        <v>#N/A</v>
      </c>
      <c r="P330" s="122" t="e">
        <f t="shared" si="11"/>
        <v>#N/A</v>
      </c>
    </row>
    <row r="331" spans="2:16" x14ac:dyDescent="0.35">
      <c r="B331" s="159"/>
      <c r="N331" s="122">
        <f t="shared" si="10"/>
        <v>0</v>
      </c>
      <c r="O331" s="122" t="e">
        <f>IF(D331="X",0,IF(E331="X",0,VLOOKUP(E331,'51'!$K$3:$L$16,2,FALSE)))</f>
        <v>#N/A</v>
      </c>
      <c r="P331" s="122" t="e">
        <f t="shared" si="11"/>
        <v>#N/A</v>
      </c>
    </row>
    <row r="332" spans="2:16" x14ac:dyDescent="0.35">
      <c r="B332" s="159"/>
      <c r="N332" s="122">
        <f t="shared" si="10"/>
        <v>0</v>
      </c>
      <c r="O332" s="122" t="e">
        <f>IF(D332="X",0,IF(E332="X",0,VLOOKUP(E332,'51'!$K$3:$L$16,2,FALSE)))</f>
        <v>#N/A</v>
      </c>
      <c r="P332" s="122" t="e">
        <f t="shared" si="11"/>
        <v>#N/A</v>
      </c>
    </row>
    <row r="333" spans="2:16" x14ac:dyDescent="0.35">
      <c r="B333" s="159"/>
      <c r="N333" s="122">
        <f t="shared" si="10"/>
        <v>0</v>
      </c>
      <c r="O333" s="122" t="e">
        <f>IF(D333="X",0,IF(E333="X",0,VLOOKUP(E333,'51'!$K$3:$L$16,2,FALSE)))</f>
        <v>#N/A</v>
      </c>
      <c r="P333" s="122" t="e">
        <f t="shared" si="11"/>
        <v>#N/A</v>
      </c>
    </row>
    <row r="334" spans="2:16" x14ac:dyDescent="0.35">
      <c r="B334" s="159"/>
      <c r="N334" s="122">
        <f t="shared" si="10"/>
        <v>0</v>
      </c>
      <c r="O334" s="122" t="e">
        <f>IF(D334="X",0,IF(E334="X",0,VLOOKUP(E334,'51'!$K$3:$L$16,2,FALSE)))</f>
        <v>#N/A</v>
      </c>
      <c r="P334" s="122" t="e">
        <f t="shared" si="11"/>
        <v>#N/A</v>
      </c>
    </row>
    <row r="335" spans="2:16" x14ac:dyDescent="0.35">
      <c r="B335" s="159"/>
      <c r="N335" s="122">
        <f t="shared" si="10"/>
        <v>0</v>
      </c>
      <c r="O335" s="122" t="e">
        <f>IF(D335="X",0,IF(E335="X",0,VLOOKUP(E335,'51'!$K$3:$L$16,2,FALSE)))</f>
        <v>#N/A</v>
      </c>
      <c r="P335" s="122" t="e">
        <f t="shared" si="11"/>
        <v>#N/A</v>
      </c>
    </row>
    <row r="336" spans="2:16" x14ac:dyDescent="0.35">
      <c r="B336" s="159"/>
      <c r="N336" s="122">
        <f t="shared" si="10"/>
        <v>0</v>
      </c>
      <c r="O336" s="122" t="e">
        <f>IF(D336="X",0,IF(E336="X",0,VLOOKUP(E336,'51'!$K$3:$L$16,2,FALSE)))</f>
        <v>#N/A</v>
      </c>
      <c r="P336" s="122" t="e">
        <f t="shared" si="11"/>
        <v>#N/A</v>
      </c>
    </row>
    <row r="337" spans="2:16" x14ac:dyDescent="0.35">
      <c r="B337" s="159"/>
      <c r="N337" s="122">
        <f t="shared" si="10"/>
        <v>0</v>
      </c>
      <c r="O337" s="122" t="e">
        <f>IF(D337="X",0,IF(E337="X",0,VLOOKUP(E337,'51'!$K$3:$L$16,2,FALSE)))</f>
        <v>#N/A</v>
      </c>
      <c r="P337" s="122" t="e">
        <f t="shared" si="11"/>
        <v>#N/A</v>
      </c>
    </row>
    <row r="338" spans="2:16" x14ac:dyDescent="0.35">
      <c r="B338" s="159"/>
      <c r="N338" s="122">
        <f t="shared" si="10"/>
        <v>0</v>
      </c>
      <c r="O338" s="122" t="e">
        <f>IF(D338="X",0,IF(E338="X",0,VLOOKUP(E338,'51'!$K$3:$L$16,2,FALSE)))</f>
        <v>#N/A</v>
      </c>
      <c r="P338" s="122" t="e">
        <f t="shared" si="11"/>
        <v>#N/A</v>
      </c>
    </row>
    <row r="339" spans="2:16" x14ac:dyDescent="0.35">
      <c r="B339" s="159"/>
      <c r="N339" s="122">
        <f t="shared" si="10"/>
        <v>0</v>
      </c>
      <c r="O339" s="122" t="e">
        <f>IF(D339="X",0,IF(E339="X",0,VLOOKUP(E339,'51'!$K$3:$L$16,2,FALSE)))</f>
        <v>#N/A</v>
      </c>
      <c r="P339" s="122" t="e">
        <f t="shared" si="11"/>
        <v>#N/A</v>
      </c>
    </row>
    <row r="340" spans="2:16" x14ac:dyDescent="0.35">
      <c r="B340" s="159"/>
      <c r="N340" s="122">
        <f t="shared" si="10"/>
        <v>0</v>
      </c>
      <c r="O340" s="122" t="e">
        <f>IF(D340="X",0,IF(E340="X",0,VLOOKUP(E340,'51'!$K$3:$L$16,2,FALSE)))</f>
        <v>#N/A</v>
      </c>
      <c r="P340" s="122" t="e">
        <f t="shared" si="11"/>
        <v>#N/A</v>
      </c>
    </row>
    <row r="341" spans="2:16" x14ac:dyDescent="0.35">
      <c r="B341" s="159"/>
      <c r="N341" s="122">
        <f t="shared" si="10"/>
        <v>0</v>
      </c>
      <c r="O341" s="122" t="e">
        <f>IF(D341="X",0,IF(E341="X",0,VLOOKUP(E341,'51'!$K$3:$L$16,2,FALSE)))</f>
        <v>#N/A</v>
      </c>
      <c r="P341" s="122" t="e">
        <f t="shared" si="11"/>
        <v>#N/A</v>
      </c>
    </row>
    <row r="342" spans="2:16" x14ac:dyDescent="0.35">
      <c r="B342" s="159"/>
      <c r="N342" s="122">
        <f t="shared" si="10"/>
        <v>0</v>
      </c>
      <c r="O342" s="122" t="e">
        <f>IF(D342="X",0,IF(E342="X",0,VLOOKUP(E342,'51'!$K$3:$L$16,2,FALSE)))</f>
        <v>#N/A</v>
      </c>
      <c r="P342" s="122" t="e">
        <f t="shared" si="11"/>
        <v>#N/A</v>
      </c>
    </row>
    <row r="343" spans="2:16" x14ac:dyDescent="0.35">
      <c r="B343" s="159"/>
      <c r="N343" s="122">
        <f t="shared" si="10"/>
        <v>0</v>
      </c>
      <c r="O343" s="122" t="e">
        <f>IF(D343="X",0,IF(E343="X",0,VLOOKUP(E343,'51'!$K$3:$L$16,2,FALSE)))</f>
        <v>#N/A</v>
      </c>
      <c r="P343" s="122" t="e">
        <f t="shared" si="11"/>
        <v>#N/A</v>
      </c>
    </row>
    <row r="344" spans="2:16" x14ac:dyDescent="0.35">
      <c r="B344" s="159"/>
      <c r="N344" s="122">
        <f t="shared" si="10"/>
        <v>0</v>
      </c>
      <c r="O344" s="122" t="e">
        <f>IF(D344="X",0,IF(E344="X",0,VLOOKUP(E344,'51'!$K$3:$L$16,2,FALSE)))</f>
        <v>#N/A</v>
      </c>
      <c r="P344" s="122" t="e">
        <f t="shared" si="11"/>
        <v>#N/A</v>
      </c>
    </row>
    <row r="345" spans="2:16" x14ac:dyDescent="0.35">
      <c r="B345" s="159"/>
      <c r="N345" s="122">
        <f t="shared" si="10"/>
        <v>0</v>
      </c>
      <c r="O345" s="122" t="e">
        <f>IF(D345="X",0,IF(E345="X",0,VLOOKUP(E345,'51'!$K$3:$L$16,2,FALSE)))</f>
        <v>#N/A</v>
      </c>
      <c r="P345" s="122" t="e">
        <f t="shared" si="11"/>
        <v>#N/A</v>
      </c>
    </row>
    <row r="346" spans="2:16" x14ac:dyDescent="0.35">
      <c r="B346" s="159"/>
      <c r="N346" s="122">
        <f t="shared" si="10"/>
        <v>0</v>
      </c>
      <c r="O346" s="122" t="e">
        <f>IF(D346="X",0,IF(E346="X",0,VLOOKUP(E346,'51'!$K$3:$L$16,2,FALSE)))</f>
        <v>#N/A</v>
      </c>
      <c r="P346" s="122" t="e">
        <f t="shared" si="11"/>
        <v>#N/A</v>
      </c>
    </row>
    <row r="347" spans="2:16" x14ac:dyDescent="0.35">
      <c r="B347" s="159"/>
      <c r="N347" s="122">
        <f t="shared" si="10"/>
        <v>0</v>
      </c>
      <c r="O347" s="122" t="e">
        <f>IF(D347="X",0,IF(E347="X",0,VLOOKUP(E347,'51'!$K$3:$L$16,2,FALSE)))</f>
        <v>#N/A</v>
      </c>
      <c r="P347" s="122" t="e">
        <f t="shared" si="11"/>
        <v>#N/A</v>
      </c>
    </row>
    <row r="348" spans="2:16" x14ac:dyDescent="0.35">
      <c r="B348" s="159"/>
      <c r="N348" s="122">
        <f t="shared" si="10"/>
        <v>0</v>
      </c>
      <c r="O348" s="122" t="e">
        <f>IF(D348="X",0,IF(E348="X",0,VLOOKUP(E348,'51'!$K$3:$L$16,2,FALSE)))</f>
        <v>#N/A</v>
      </c>
      <c r="P348" s="122" t="e">
        <f t="shared" si="11"/>
        <v>#N/A</v>
      </c>
    </row>
    <row r="349" spans="2:16" x14ac:dyDescent="0.35">
      <c r="B349" s="159"/>
      <c r="N349" s="122">
        <f t="shared" si="10"/>
        <v>0</v>
      </c>
      <c r="O349" s="122" t="e">
        <f>IF(D349="X",0,IF(E349="X",0,VLOOKUP(E349,'51'!$K$3:$L$16,2,FALSE)))</f>
        <v>#N/A</v>
      </c>
      <c r="P349" s="122" t="e">
        <f t="shared" si="11"/>
        <v>#N/A</v>
      </c>
    </row>
    <row r="350" spans="2:16" x14ac:dyDescent="0.35">
      <c r="B350" s="159"/>
      <c r="N350" s="122">
        <f t="shared" si="10"/>
        <v>0</v>
      </c>
      <c r="O350" s="122" t="e">
        <f>IF(D350="X",0,IF(E350="X",0,VLOOKUP(E350,'51'!$K$3:$L$16,2,FALSE)))</f>
        <v>#N/A</v>
      </c>
      <c r="P350" s="122" t="e">
        <f t="shared" si="11"/>
        <v>#N/A</v>
      </c>
    </row>
    <row r="351" spans="2:16" x14ac:dyDescent="0.35">
      <c r="B351" s="159"/>
      <c r="N351" s="122">
        <f t="shared" si="10"/>
        <v>0</v>
      </c>
      <c r="O351" s="122" t="e">
        <f>IF(D351="X",0,IF(E351="X",0,VLOOKUP(E351,'51'!$K$3:$L$16,2,FALSE)))</f>
        <v>#N/A</v>
      </c>
      <c r="P351" s="122" t="e">
        <f t="shared" si="11"/>
        <v>#N/A</v>
      </c>
    </row>
    <row r="352" spans="2:16" x14ac:dyDescent="0.35">
      <c r="B352" s="159"/>
      <c r="N352" s="122">
        <f t="shared" si="10"/>
        <v>0</v>
      </c>
      <c r="O352" s="122" t="e">
        <f>IF(D352="X",0,IF(E352="X",0,VLOOKUP(E352,'51'!$K$3:$L$16,2,FALSE)))</f>
        <v>#N/A</v>
      </c>
      <c r="P352" s="122" t="e">
        <f t="shared" si="11"/>
        <v>#N/A</v>
      </c>
    </row>
    <row r="353" spans="2:16" x14ac:dyDescent="0.35">
      <c r="B353" s="159"/>
      <c r="N353" s="122">
        <f t="shared" si="10"/>
        <v>0</v>
      </c>
      <c r="O353" s="122" t="e">
        <f>IF(D353="X",0,IF(E353="X",0,VLOOKUP(E353,'51'!$K$3:$L$16,2,FALSE)))</f>
        <v>#N/A</v>
      </c>
      <c r="P353" s="122" t="e">
        <f t="shared" si="11"/>
        <v>#N/A</v>
      </c>
    </row>
    <row r="354" spans="2:16" x14ac:dyDescent="0.35">
      <c r="B354" s="159"/>
      <c r="N354" s="122">
        <f t="shared" si="10"/>
        <v>0</v>
      </c>
      <c r="O354" s="122" t="e">
        <f>IF(D354="X",0,IF(E354="X",0,VLOOKUP(E354,'51'!$K$3:$L$16,2,FALSE)))</f>
        <v>#N/A</v>
      </c>
      <c r="P354" s="122" t="e">
        <f t="shared" si="11"/>
        <v>#N/A</v>
      </c>
    </row>
    <row r="355" spans="2:16" x14ac:dyDescent="0.35">
      <c r="B355" s="159"/>
      <c r="N355" s="122">
        <f t="shared" si="10"/>
        <v>0</v>
      </c>
      <c r="O355" s="122" t="e">
        <f>IF(D355="X",0,IF(E355="X",0,VLOOKUP(E355,'51'!$K$3:$L$16,2,FALSE)))</f>
        <v>#N/A</v>
      </c>
      <c r="P355" s="122" t="e">
        <f t="shared" si="11"/>
        <v>#N/A</v>
      </c>
    </row>
    <row r="356" spans="2:16" x14ac:dyDescent="0.35">
      <c r="B356" s="159"/>
      <c r="N356" s="122">
        <f t="shared" si="10"/>
        <v>0</v>
      </c>
      <c r="O356" s="122" t="e">
        <f>IF(D356="X",0,IF(E356="X",0,VLOOKUP(E356,'51'!$K$3:$L$16,2,FALSE)))</f>
        <v>#N/A</v>
      </c>
      <c r="P356" s="122" t="e">
        <f t="shared" si="11"/>
        <v>#N/A</v>
      </c>
    </row>
    <row r="357" spans="2:16" x14ac:dyDescent="0.35">
      <c r="B357" s="159"/>
      <c r="N357" s="122">
        <f t="shared" si="10"/>
        <v>0</v>
      </c>
      <c r="O357" s="122" t="e">
        <f>IF(D357="X",0,IF(E357="X",0,VLOOKUP(E357,'51'!$K$3:$L$16,2,FALSE)))</f>
        <v>#N/A</v>
      </c>
      <c r="P357" s="122" t="e">
        <f t="shared" si="11"/>
        <v>#N/A</v>
      </c>
    </row>
    <row r="358" spans="2:16" x14ac:dyDescent="0.35">
      <c r="B358" s="159"/>
      <c r="N358" s="122">
        <f t="shared" si="10"/>
        <v>0</v>
      </c>
      <c r="O358" s="122" t="e">
        <f>IF(D358="X",0,IF(E358="X",0,VLOOKUP(E358,'51'!$K$3:$L$16,2,FALSE)))</f>
        <v>#N/A</v>
      </c>
      <c r="P358" s="122" t="e">
        <f t="shared" si="11"/>
        <v>#N/A</v>
      </c>
    </row>
    <row r="359" spans="2:16" x14ac:dyDescent="0.35">
      <c r="B359" s="159"/>
      <c r="N359" s="122">
        <f t="shared" si="10"/>
        <v>0</v>
      </c>
      <c r="O359" s="122" t="e">
        <f>IF(D359="X",0,IF(E359="X",0,VLOOKUP(E359,'51'!$K$3:$L$16,2,FALSE)))</f>
        <v>#N/A</v>
      </c>
      <c r="P359" s="122" t="e">
        <f t="shared" si="11"/>
        <v>#N/A</v>
      </c>
    </row>
    <row r="360" spans="2:16" x14ac:dyDescent="0.35">
      <c r="B360" s="159"/>
      <c r="N360" s="122">
        <f t="shared" si="10"/>
        <v>0</v>
      </c>
      <c r="O360" s="122" t="e">
        <f>IF(D360="X",0,IF(E360="X",0,VLOOKUP(E360,'51'!$K$3:$L$16,2,FALSE)))</f>
        <v>#N/A</v>
      </c>
      <c r="P360" s="122" t="e">
        <f t="shared" si="11"/>
        <v>#N/A</v>
      </c>
    </row>
    <row r="361" spans="2:16" x14ac:dyDescent="0.35">
      <c r="B361" s="159"/>
      <c r="N361" s="122">
        <f t="shared" si="10"/>
        <v>0</v>
      </c>
      <c r="O361" s="122" t="e">
        <f>IF(D361="X",0,IF(E361="X",0,VLOOKUP(E361,'51'!$K$3:$L$16,2,FALSE)))</f>
        <v>#N/A</v>
      </c>
      <c r="P361" s="122" t="e">
        <f t="shared" si="11"/>
        <v>#N/A</v>
      </c>
    </row>
    <row r="362" spans="2:16" x14ac:dyDescent="0.35">
      <c r="B362" s="159"/>
      <c r="N362" s="122">
        <f t="shared" si="10"/>
        <v>0</v>
      </c>
      <c r="O362" s="122" t="e">
        <f>IF(D362="X",0,IF(E362="X",0,VLOOKUP(E362,'51'!$K$3:$L$16,2,FALSE)))</f>
        <v>#N/A</v>
      </c>
      <c r="P362" s="122" t="e">
        <f t="shared" si="11"/>
        <v>#N/A</v>
      </c>
    </row>
    <row r="363" spans="2:16" x14ac:dyDescent="0.35">
      <c r="B363" s="159"/>
      <c r="N363" s="122">
        <f t="shared" si="10"/>
        <v>0</v>
      </c>
      <c r="O363" s="122" t="e">
        <f>IF(D363="X",0,IF(E363="X",0,VLOOKUP(E363,'51'!$K$3:$L$16,2,FALSE)))</f>
        <v>#N/A</v>
      </c>
      <c r="P363" s="122" t="e">
        <f t="shared" si="11"/>
        <v>#N/A</v>
      </c>
    </row>
    <row r="364" spans="2:16" x14ac:dyDescent="0.35">
      <c r="B364" s="159"/>
      <c r="N364" s="122">
        <f t="shared" si="10"/>
        <v>0</v>
      </c>
      <c r="O364" s="122" t="e">
        <f>IF(D364="X",0,IF(E364="X",0,VLOOKUP(E364,'51'!$K$3:$L$16,2,FALSE)))</f>
        <v>#N/A</v>
      </c>
      <c r="P364" s="122" t="e">
        <f t="shared" si="11"/>
        <v>#N/A</v>
      </c>
    </row>
    <row r="365" spans="2:16" x14ac:dyDescent="0.35">
      <c r="B365" s="159"/>
      <c r="N365" s="122">
        <f t="shared" si="10"/>
        <v>0</v>
      </c>
      <c r="O365" s="122" t="e">
        <f>IF(D365="X",0,IF(E365="X",0,VLOOKUP(E365,'51'!$K$3:$L$16,2,FALSE)))</f>
        <v>#N/A</v>
      </c>
      <c r="P365" s="122" t="e">
        <f t="shared" si="11"/>
        <v>#N/A</v>
      </c>
    </row>
    <row r="366" spans="2:16" x14ac:dyDescent="0.35">
      <c r="B366" s="159"/>
      <c r="N366" s="122">
        <f t="shared" si="10"/>
        <v>0</v>
      </c>
      <c r="O366" s="122" t="e">
        <f>IF(D366="X",0,IF(E366="X",0,VLOOKUP(E366,'51'!$K$3:$L$16,2,FALSE)))</f>
        <v>#N/A</v>
      </c>
      <c r="P366" s="122" t="e">
        <f t="shared" si="11"/>
        <v>#N/A</v>
      </c>
    </row>
    <row r="367" spans="2:16" x14ac:dyDescent="0.35">
      <c r="B367" s="159"/>
      <c r="N367" s="122">
        <f t="shared" si="10"/>
        <v>0</v>
      </c>
      <c r="O367" s="122" t="e">
        <f>IF(D367="X",0,IF(E367="X",0,VLOOKUP(E367,'51'!$K$3:$L$16,2,FALSE)))</f>
        <v>#N/A</v>
      </c>
      <c r="P367" s="122" t="e">
        <f t="shared" si="11"/>
        <v>#N/A</v>
      </c>
    </row>
    <row r="368" spans="2:16" x14ac:dyDescent="0.35">
      <c r="B368" s="159"/>
      <c r="N368" s="122">
        <f t="shared" si="10"/>
        <v>0</v>
      </c>
      <c r="O368" s="122" t="e">
        <f>IF(D368="X",0,IF(E368="X",0,VLOOKUP(E368,'51'!$K$3:$L$16,2,FALSE)))</f>
        <v>#N/A</v>
      </c>
      <c r="P368" s="122" t="e">
        <f t="shared" si="11"/>
        <v>#N/A</v>
      </c>
    </row>
    <row r="369" spans="2:16" x14ac:dyDescent="0.35">
      <c r="B369" s="159"/>
      <c r="N369" s="122">
        <f t="shared" si="10"/>
        <v>0</v>
      </c>
      <c r="O369" s="122" t="e">
        <f>IF(D369="X",0,IF(E369="X",0,VLOOKUP(E369,'51'!$K$3:$L$16,2,FALSE)))</f>
        <v>#N/A</v>
      </c>
      <c r="P369" s="122" t="e">
        <f t="shared" si="11"/>
        <v>#N/A</v>
      </c>
    </row>
    <row r="370" spans="2:16" x14ac:dyDescent="0.35">
      <c r="B370" s="159"/>
      <c r="N370" s="122">
        <f t="shared" si="10"/>
        <v>0</v>
      </c>
      <c r="O370" s="122" t="e">
        <f>IF(D370="X",0,IF(E370="X",0,VLOOKUP(E370,'51'!$K$3:$L$16,2,FALSE)))</f>
        <v>#N/A</v>
      </c>
      <c r="P370" s="122" t="e">
        <f t="shared" si="11"/>
        <v>#N/A</v>
      </c>
    </row>
    <row r="371" spans="2:16" x14ac:dyDescent="0.35">
      <c r="B371" s="159"/>
      <c r="N371" s="122">
        <f t="shared" si="10"/>
        <v>0</v>
      </c>
      <c r="O371" s="122" t="e">
        <f>IF(D371="X",0,IF(E371="X",0,VLOOKUP(E371,'51'!$K$3:$L$16,2,FALSE)))</f>
        <v>#N/A</v>
      </c>
      <c r="P371" s="122" t="e">
        <f t="shared" si="11"/>
        <v>#N/A</v>
      </c>
    </row>
    <row r="372" spans="2:16" x14ac:dyDescent="0.35">
      <c r="B372" s="159"/>
      <c r="N372" s="122">
        <f t="shared" si="10"/>
        <v>0</v>
      </c>
      <c r="O372" s="122" t="e">
        <f>IF(D372="X",0,IF(E372="X",0,VLOOKUP(E372,'51'!$K$3:$L$16,2,FALSE)))</f>
        <v>#N/A</v>
      </c>
      <c r="P372" s="122" t="e">
        <f t="shared" si="11"/>
        <v>#N/A</v>
      </c>
    </row>
    <row r="373" spans="2:16" x14ac:dyDescent="0.35">
      <c r="B373" s="159"/>
      <c r="N373" s="122">
        <f t="shared" si="10"/>
        <v>0</v>
      </c>
      <c r="O373" s="122" t="e">
        <f>IF(D373="X",0,IF(E373="X",0,VLOOKUP(E373,'51'!$K$3:$L$16,2,FALSE)))</f>
        <v>#N/A</v>
      </c>
      <c r="P373" s="122" t="e">
        <f t="shared" si="11"/>
        <v>#N/A</v>
      </c>
    </row>
    <row r="374" spans="2:16" x14ac:dyDescent="0.35">
      <c r="B374" s="159"/>
      <c r="N374" s="122">
        <f t="shared" si="10"/>
        <v>0</v>
      </c>
      <c r="O374" s="122" t="e">
        <f>IF(D374="X",0,IF(E374="X",0,VLOOKUP(E374,'51'!$K$3:$L$16,2,FALSE)))</f>
        <v>#N/A</v>
      </c>
      <c r="P374" s="122" t="e">
        <f t="shared" si="11"/>
        <v>#N/A</v>
      </c>
    </row>
    <row r="375" spans="2:16" x14ac:dyDescent="0.35">
      <c r="B375" s="159"/>
      <c r="N375" s="122">
        <f t="shared" si="10"/>
        <v>0</v>
      </c>
      <c r="O375" s="122" t="e">
        <f>IF(D375="X",0,IF(E375="X",0,VLOOKUP(E375,'51'!$K$3:$L$16,2,FALSE)))</f>
        <v>#N/A</v>
      </c>
      <c r="P375" s="122" t="e">
        <f t="shared" si="11"/>
        <v>#N/A</v>
      </c>
    </row>
    <row r="376" spans="2:16" x14ac:dyDescent="0.35">
      <c r="B376" s="159"/>
      <c r="N376" s="122">
        <f t="shared" si="10"/>
        <v>0</v>
      </c>
      <c r="O376" s="122" t="e">
        <f>IF(D376="X",0,IF(E376="X",0,VLOOKUP(E376,'51'!$K$3:$L$16,2,FALSE)))</f>
        <v>#N/A</v>
      </c>
      <c r="P376" s="122" t="e">
        <f t="shared" si="11"/>
        <v>#N/A</v>
      </c>
    </row>
    <row r="377" spans="2:16" x14ac:dyDescent="0.35">
      <c r="B377" s="159"/>
      <c r="N377" s="122">
        <f t="shared" si="10"/>
        <v>0</v>
      </c>
      <c r="O377" s="122" t="e">
        <f>IF(D377="X",0,IF(E377="X",0,VLOOKUP(E377,'51'!$K$3:$L$16,2,FALSE)))</f>
        <v>#N/A</v>
      </c>
      <c r="P377" s="122" t="e">
        <f t="shared" si="11"/>
        <v>#N/A</v>
      </c>
    </row>
    <row r="378" spans="2:16" x14ac:dyDescent="0.35">
      <c r="B378" s="159"/>
      <c r="N378" s="122">
        <f t="shared" si="10"/>
        <v>0</v>
      </c>
      <c r="O378" s="122" t="e">
        <f>IF(D378="X",0,IF(E378="X",0,VLOOKUP(E378,'51'!$K$3:$L$16,2,FALSE)))</f>
        <v>#N/A</v>
      </c>
      <c r="P378" s="122" t="e">
        <f t="shared" si="11"/>
        <v>#N/A</v>
      </c>
    </row>
    <row r="379" spans="2:16" x14ac:dyDescent="0.35">
      <c r="B379" s="159"/>
      <c r="N379" s="122">
        <f t="shared" si="10"/>
        <v>0</v>
      </c>
      <c r="O379" s="122" t="e">
        <f>IF(D379="X",0,IF(E379="X",0,VLOOKUP(E379,'51'!$K$3:$L$16,2,FALSE)))</f>
        <v>#N/A</v>
      </c>
      <c r="P379" s="122" t="e">
        <f t="shared" si="11"/>
        <v>#N/A</v>
      </c>
    </row>
    <row r="380" spans="2:16" x14ac:dyDescent="0.35">
      <c r="B380" s="159"/>
      <c r="N380" s="122">
        <f t="shared" si="10"/>
        <v>0</v>
      </c>
      <c r="O380" s="122" t="e">
        <f>IF(D380="X",0,IF(E380="X",0,VLOOKUP(E380,'51'!$K$3:$L$16,2,FALSE)))</f>
        <v>#N/A</v>
      </c>
      <c r="P380" s="122" t="e">
        <f t="shared" si="11"/>
        <v>#N/A</v>
      </c>
    </row>
    <row r="381" spans="2:16" x14ac:dyDescent="0.35">
      <c r="B381" s="159"/>
      <c r="N381" s="122">
        <f t="shared" si="10"/>
        <v>0</v>
      </c>
      <c r="O381" s="122" t="e">
        <f>IF(D381="X",0,IF(E381="X",0,VLOOKUP(E381,'51'!$K$3:$L$16,2,FALSE)))</f>
        <v>#N/A</v>
      </c>
      <c r="P381" s="122" t="e">
        <f t="shared" si="11"/>
        <v>#N/A</v>
      </c>
    </row>
    <row r="382" spans="2:16" x14ac:dyDescent="0.35">
      <c r="B382" s="159"/>
      <c r="N382" s="122">
        <f t="shared" si="10"/>
        <v>0</v>
      </c>
      <c r="O382" s="122" t="e">
        <f>IF(D382="X",0,IF(E382="X",0,VLOOKUP(E382,'51'!$K$3:$L$16,2,FALSE)))</f>
        <v>#N/A</v>
      </c>
      <c r="P382" s="122" t="e">
        <f t="shared" si="11"/>
        <v>#N/A</v>
      </c>
    </row>
    <row r="383" spans="2:16" x14ac:dyDescent="0.35">
      <c r="B383" s="159"/>
      <c r="N383" s="122">
        <f t="shared" si="10"/>
        <v>0</v>
      </c>
      <c r="O383" s="122" t="e">
        <f>IF(D383="X",0,IF(E383="X",0,VLOOKUP(E383,'51'!$K$3:$L$16,2,FALSE)))</f>
        <v>#N/A</v>
      </c>
      <c r="P383" s="122" t="e">
        <f t="shared" si="11"/>
        <v>#N/A</v>
      </c>
    </row>
    <row r="384" spans="2:16" x14ac:dyDescent="0.35">
      <c r="B384" s="159"/>
      <c r="N384" s="122">
        <f t="shared" si="10"/>
        <v>0</v>
      </c>
      <c r="O384" s="122" t="e">
        <f>IF(D384="X",0,IF(E384="X",0,VLOOKUP(E384,'51'!$K$3:$L$16,2,FALSE)))</f>
        <v>#N/A</v>
      </c>
      <c r="P384" s="122" t="e">
        <f t="shared" si="11"/>
        <v>#N/A</v>
      </c>
    </row>
    <row r="385" spans="2:16" x14ac:dyDescent="0.35">
      <c r="B385" s="159"/>
      <c r="N385" s="122">
        <f t="shared" si="10"/>
        <v>0</v>
      </c>
      <c r="O385" s="122" t="e">
        <f>IF(D385="X",0,IF(E385="X",0,VLOOKUP(E385,'51'!$K$3:$L$16,2,FALSE)))</f>
        <v>#N/A</v>
      </c>
      <c r="P385" s="122" t="e">
        <f t="shared" si="11"/>
        <v>#N/A</v>
      </c>
    </row>
    <row r="386" spans="2:16" x14ac:dyDescent="0.35">
      <c r="B386" s="159"/>
      <c r="N386" s="122">
        <f t="shared" si="10"/>
        <v>0</v>
      </c>
      <c r="O386" s="122" t="e">
        <f>IF(D386="X",0,IF(E386="X",0,VLOOKUP(E386,'51'!$K$3:$L$16,2,FALSE)))</f>
        <v>#N/A</v>
      </c>
      <c r="P386" s="122" t="e">
        <f t="shared" si="11"/>
        <v>#N/A</v>
      </c>
    </row>
    <row r="387" spans="2:16" x14ac:dyDescent="0.35">
      <c r="B387" s="159"/>
      <c r="N387" s="122">
        <f t="shared" si="10"/>
        <v>0</v>
      </c>
      <c r="O387" s="122" t="e">
        <f>IF(D387="X",0,IF(E387="X",0,VLOOKUP(E387,'51'!$K$3:$L$16,2,FALSE)))</f>
        <v>#N/A</v>
      </c>
      <c r="P387" s="122" t="e">
        <f t="shared" si="11"/>
        <v>#N/A</v>
      </c>
    </row>
    <row r="388" spans="2:16" x14ac:dyDescent="0.35">
      <c r="B388" s="159"/>
      <c r="N388" s="122">
        <f t="shared" ref="N388:N451" si="12">SUM(F388:M388)</f>
        <v>0</v>
      </c>
      <c r="O388" s="122" t="e">
        <f>IF(D388="X",0,IF(E388="X",0,VLOOKUP(E388,'51'!$K$3:$L$16,2,FALSE)))</f>
        <v>#N/A</v>
      </c>
      <c r="P388" s="122" t="e">
        <f t="shared" ref="P388:P451" si="13">N388*O388</f>
        <v>#N/A</v>
      </c>
    </row>
    <row r="389" spans="2:16" x14ac:dyDescent="0.35">
      <c r="B389" s="159"/>
      <c r="N389" s="122">
        <f t="shared" si="12"/>
        <v>0</v>
      </c>
      <c r="O389" s="122" t="e">
        <f>IF(D389="X",0,IF(E389="X",0,VLOOKUP(E389,'51'!$K$3:$L$16,2,FALSE)))</f>
        <v>#N/A</v>
      </c>
      <c r="P389" s="122" t="e">
        <f t="shared" si="13"/>
        <v>#N/A</v>
      </c>
    </row>
    <row r="390" spans="2:16" x14ac:dyDescent="0.35">
      <c r="B390" s="159"/>
      <c r="N390" s="122">
        <f t="shared" si="12"/>
        <v>0</v>
      </c>
      <c r="O390" s="122" t="e">
        <f>IF(D390="X",0,IF(E390="X",0,VLOOKUP(E390,'51'!$K$3:$L$16,2,FALSE)))</f>
        <v>#N/A</v>
      </c>
      <c r="P390" s="122" t="e">
        <f t="shared" si="13"/>
        <v>#N/A</v>
      </c>
    </row>
    <row r="391" spans="2:16" x14ac:dyDescent="0.35">
      <c r="B391" s="159"/>
      <c r="N391" s="122">
        <f t="shared" si="12"/>
        <v>0</v>
      </c>
      <c r="O391" s="122" t="e">
        <f>IF(D391="X",0,IF(E391="X",0,VLOOKUP(E391,'51'!$K$3:$L$16,2,FALSE)))</f>
        <v>#N/A</v>
      </c>
      <c r="P391" s="122" t="e">
        <f t="shared" si="13"/>
        <v>#N/A</v>
      </c>
    </row>
    <row r="392" spans="2:16" x14ac:dyDescent="0.35">
      <c r="B392" s="159"/>
      <c r="N392" s="122">
        <f t="shared" si="12"/>
        <v>0</v>
      </c>
      <c r="O392" s="122" t="e">
        <f>IF(D392="X",0,IF(E392="X",0,VLOOKUP(E392,'51'!$K$3:$L$16,2,FALSE)))</f>
        <v>#N/A</v>
      </c>
      <c r="P392" s="122" t="e">
        <f t="shared" si="13"/>
        <v>#N/A</v>
      </c>
    </row>
    <row r="393" spans="2:16" x14ac:dyDescent="0.35">
      <c r="B393" s="159"/>
      <c r="N393" s="122">
        <f t="shared" si="12"/>
        <v>0</v>
      </c>
      <c r="O393" s="122" t="e">
        <f>IF(D393="X",0,IF(E393="X",0,VLOOKUP(E393,'51'!$K$3:$L$16,2,FALSE)))</f>
        <v>#N/A</v>
      </c>
      <c r="P393" s="122" t="e">
        <f t="shared" si="13"/>
        <v>#N/A</v>
      </c>
    </row>
    <row r="394" spans="2:16" x14ac:dyDescent="0.35">
      <c r="B394" s="159"/>
      <c r="N394" s="122">
        <f t="shared" si="12"/>
        <v>0</v>
      </c>
      <c r="O394" s="122" t="e">
        <f>IF(D394="X",0,IF(E394="X",0,VLOOKUP(E394,'51'!$K$3:$L$16,2,FALSE)))</f>
        <v>#N/A</v>
      </c>
      <c r="P394" s="122" t="e">
        <f t="shared" si="13"/>
        <v>#N/A</v>
      </c>
    </row>
    <row r="395" spans="2:16" x14ac:dyDescent="0.35">
      <c r="B395" s="159"/>
      <c r="N395" s="122">
        <f t="shared" si="12"/>
        <v>0</v>
      </c>
      <c r="O395" s="122" t="e">
        <f>IF(D395="X",0,IF(E395="X",0,VLOOKUP(E395,'51'!$K$3:$L$16,2,FALSE)))</f>
        <v>#N/A</v>
      </c>
      <c r="P395" s="122" t="e">
        <f t="shared" si="13"/>
        <v>#N/A</v>
      </c>
    </row>
    <row r="396" spans="2:16" x14ac:dyDescent="0.35">
      <c r="B396" s="159"/>
      <c r="N396" s="122">
        <f t="shared" si="12"/>
        <v>0</v>
      </c>
      <c r="O396" s="122" t="e">
        <f>IF(D396="X",0,IF(E396="X",0,VLOOKUP(E396,'51'!$K$3:$L$16,2,FALSE)))</f>
        <v>#N/A</v>
      </c>
      <c r="P396" s="122" t="e">
        <f t="shared" si="13"/>
        <v>#N/A</v>
      </c>
    </row>
    <row r="397" spans="2:16" x14ac:dyDescent="0.35">
      <c r="B397" s="159"/>
      <c r="N397" s="122">
        <f t="shared" si="12"/>
        <v>0</v>
      </c>
      <c r="O397" s="122" t="e">
        <f>IF(D397="X",0,IF(E397="X",0,VLOOKUP(E397,'51'!$K$3:$L$16,2,FALSE)))</f>
        <v>#N/A</v>
      </c>
      <c r="P397" s="122" t="e">
        <f t="shared" si="13"/>
        <v>#N/A</v>
      </c>
    </row>
    <row r="398" spans="2:16" x14ac:dyDescent="0.35">
      <c r="B398" s="159"/>
      <c r="N398" s="122">
        <f t="shared" si="12"/>
        <v>0</v>
      </c>
      <c r="O398" s="122" t="e">
        <f>IF(D398="X",0,IF(E398="X",0,VLOOKUP(E398,'51'!$K$3:$L$16,2,FALSE)))</f>
        <v>#N/A</v>
      </c>
      <c r="P398" s="122" t="e">
        <f t="shared" si="13"/>
        <v>#N/A</v>
      </c>
    </row>
    <row r="399" spans="2:16" x14ac:dyDescent="0.35">
      <c r="B399" s="159"/>
      <c r="N399" s="122">
        <f t="shared" si="12"/>
        <v>0</v>
      </c>
      <c r="O399" s="122" t="e">
        <f>IF(D399="X",0,IF(E399="X",0,VLOOKUP(E399,'51'!$K$3:$L$16,2,FALSE)))</f>
        <v>#N/A</v>
      </c>
      <c r="P399" s="122" t="e">
        <f t="shared" si="13"/>
        <v>#N/A</v>
      </c>
    </row>
    <row r="400" spans="2:16" x14ac:dyDescent="0.35">
      <c r="B400" s="159"/>
      <c r="N400" s="122">
        <f t="shared" si="12"/>
        <v>0</v>
      </c>
      <c r="O400" s="122" t="e">
        <f>IF(D400="X",0,IF(E400="X",0,VLOOKUP(E400,'51'!$K$3:$L$16,2,FALSE)))</f>
        <v>#N/A</v>
      </c>
      <c r="P400" s="122" t="e">
        <f t="shared" si="13"/>
        <v>#N/A</v>
      </c>
    </row>
    <row r="401" spans="2:16" x14ac:dyDescent="0.35">
      <c r="B401" s="159"/>
      <c r="N401" s="122">
        <f t="shared" si="12"/>
        <v>0</v>
      </c>
      <c r="O401" s="122" t="e">
        <f>IF(D401="X",0,IF(E401="X",0,VLOOKUP(E401,'51'!$K$3:$L$16,2,FALSE)))</f>
        <v>#N/A</v>
      </c>
      <c r="P401" s="122" t="e">
        <f t="shared" si="13"/>
        <v>#N/A</v>
      </c>
    </row>
    <row r="402" spans="2:16" x14ac:dyDescent="0.35">
      <c r="B402" s="159"/>
      <c r="N402" s="122">
        <f t="shared" si="12"/>
        <v>0</v>
      </c>
      <c r="O402" s="122" t="e">
        <f>IF(D402="X",0,IF(E402="X",0,VLOOKUP(E402,'51'!$K$3:$L$16,2,FALSE)))</f>
        <v>#N/A</v>
      </c>
      <c r="P402" s="122" t="e">
        <f t="shared" si="13"/>
        <v>#N/A</v>
      </c>
    </row>
    <row r="403" spans="2:16" x14ac:dyDescent="0.35">
      <c r="B403" s="159"/>
      <c r="N403" s="122">
        <f t="shared" si="12"/>
        <v>0</v>
      </c>
      <c r="O403" s="122" t="e">
        <f>IF(D403="X",0,IF(E403="X",0,VLOOKUP(E403,'51'!$K$3:$L$16,2,FALSE)))</f>
        <v>#N/A</v>
      </c>
      <c r="P403" s="122" t="e">
        <f t="shared" si="13"/>
        <v>#N/A</v>
      </c>
    </row>
    <row r="404" spans="2:16" x14ac:dyDescent="0.35">
      <c r="B404" s="159"/>
      <c r="N404" s="122">
        <f t="shared" si="12"/>
        <v>0</v>
      </c>
      <c r="O404" s="122" t="e">
        <f>IF(D404="X",0,IF(E404="X",0,VLOOKUP(E404,'51'!$K$3:$L$16,2,FALSE)))</f>
        <v>#N/A</v>
      </c>
      <c r="P404" s="122" t="e">
        <f t="shared" si="13"/>
        <v>#N/A</v>
      </c>
    </row>
    <row r="405" spans="2:16" x14ac:dyDescent="0.35">
      <c r="B405" s="159"/>
      <c r="N405" s="122">
        <f t="shared" si="12"/>
        <v>0</v>
      </c>
      <c r="O405" s="122" t="e">
        <f>IF(D405="X",0,IF(E405="X",0,VLOOKUP(E405,'51'!$K$3:$L$16,2,FALSE)))</f>
        <v>#N/A</v>
      </c>
      <c r="P405" s="122" t="e">
        <f t="shared" si="13"/>
        <v>#N/A</v>
      </c>
    </row>
    <row r="406" spans="2:16" x14ac:dyDescent="0.35">
      <c r="B406" s="159"/>
      <c r="N406" s="122">
        <f t="shared" si="12"/>
        <v>0</v>
      </c>
      <c r="O406" s="122" t="e">
        <f>IF(D406="X",0,IF(E406="X",0,VLOOKUP(E406,'51'!$K$3:$L$16,2,FALSE)))</f>
        <v>#N/A</v>
      </c>
      <c r="P406" s="122" t="e">
        <f t="shared" si="13"/>
        <v>#N/A</v>
      </c>
    </row>
    <row r="407" spans="2:16" x14ac:dyDescent="0.35">
      <c r="B407" s="159"/>
      <c r="N407" s="122">
        <f t="shared" si="12"/>
        <v>0</v>
      </c>
      <c r="O407" s="122" t="e">
        <f>IF(D407="X",0,IF(E407="X",0,VLOOKUP(E407,'51'!$K$3:$L$16,2,FALSE)))</f>
        <v>#N/A</v>
      </c>
      <c r="P407" s="122" t="e">
        <f t="shared" si="13"/>
        <v>#N/A</v>
      </c>
    </row>
    <row r="408" spans="2:16" x14ac:dyDescent="0.35">
      <c r="B408" s="159"/>
      <c r="N408" s="122">
        <f t="shared" si="12"/>
        <v>0</v>
      </c>
      <c r="O408" s="122" t="e">
        <f>IF(D408="X",0,IF(E408="X",0,VLOOKUP(E408,'51'!$K$3:$L$16,2,FALSE)))</f>
        <v>#N/A</v>
      </c>
      <c r="P408" s="122" t="e">
        <f t="shared" si="13"/>
        <v>#N/A</v>
      </c>
    </row>
    <row r="409" spans="2:16" x14ac:dyDescent="0.35">
      <c r="B409" s="159"/>
      <c r="N409" s="122">
        <f t="shared" si="12"/>
        <v>0</v>
      </c>
      <c r="O409" s="122" t="e">
        <f>IF(D409="X",0,IF(E409="X",0,VLOOKUP(E409,'51'!$K$3:$L$16,2,FALSE)))</f>
        <v>#N/A</v>
      </c>
      <c r="P409" s="122" t="e">
        <f t="shared" si="13"/>
        <v>#N/A</v>
      </c>
    </row>
    <row r="410" spans="2:16" x14ac:dyDescent="0.35">
      <c r="B410" s="159"/>
      <c r="N410" s="122">
        <f t="shared" si="12"/>
        <v>0</v>
      </c>
      <c r="O410" s="122" t="e">
        <f>IF(D410="X",0,IF(E410="X",0,VLOOKUP(E410,'51'!$K$3:$L$16,2,FALSE)))</f>
        <v>#N/A</v>
      </c>
      <c r="P410" s="122" t="e">
        <f t="shared" si="13"/>
        <v>#N/A</v>
      </c>
    </row>
    <row r="411" spans="2:16" x14ac:dyDescent="0.35">
      <c r="B411" s="159"/>
      <c r="N411" s="122">
        <f t="shared" si="12"/>
        <v>0</v>
      </c>
      <c r="O411" s="122" t="e">
        <f>IF(D411="X",0,IF(E411="X",0,VLOOKUP(E411,'51'!$K$3:$L$16,2,FALSE)))</f>
        <v>#N/A</v>
      </c>
      <c r="P411" s="122" t="e">
        <f t="shared" si="13"/>
        <v>#N/A</v>
      </c>
    </row>
    <row r="412" spans="2:16" x14ac:dyDescent="0.35">
      <c r="B412" s="159"/>
      <c r="N412" s="122">
        <f t="shared" si="12"/>
        <v>0</v>
      </c>
      <c r="O412" s="122" t="e">
        <f>IF(D412="X",0,IF(E412="X",0,VLOOKUP(E412,'51'!$K$3:$L$16,2,FALSE)))</f>
        <v>#N/A</v>
      </c>
      <c r="P412" s="122" t="e">
        <f t="shared" si="13"/>
        <v>#N/A</v>
      </c>
    </row>
    <row r="413" spans="2:16" x14ac:dyDescent="0.35">
      <c r="B413" s="159"/>
      <c r="N413" s="122">
        <f t="shared" si="12"/>
        <v>0</v>
      </c>
      <c r="O413" s="122" t="e">
        <f>IF(D413="X",0,IF(E413="X",0,VLOOKUP(E413,'51'!$K$3:$L$16,2,FALSE)))</f>
        <v>#N/A</v>
      </c>
      <c r="P413" s="122" t="e">
        <f t="shared" si="13"/>
        <v>#N/A</v>
      </c>
    </row>
    <row r="414" spans="2:16" x14ac:dyDescent="0.35">
      <c r="B414" s="159"/>
      <c r="N414" s="122">
        <f t="shared" si="12"/>
        <v>0</v>
      </c>
      <c r="O414" s="122" t="e">
        <f>IF(D414="X",0,IF(E414="X",0,VLOOKUP(E414,'51'!$K$3:$L$16,2,FALSE)))</f>
        <v>#N/A</v>
      </c>
      <c r="P414" s="122" t="e">
        <f t="shared" si="13"/>
        <v>#N/A</v>
      </c>
    </row>
    <row r="415" spans="2:16" x14ac:dyDescent="0.35">
      <c r="B415" s="159"/>
      <c r="N415" s="122">
        <f t="shared" si="12"/>
        <v>0</v>
      </c>
      <c r="O415" s="122" t="e">
        <f>IF(D415="X",0,IF(E415="X",0,VLOOKUP(E415,'51'!$K$3:$L$16,2,FALSE)))</f>
        <v>#N/A</v>
      </c>
      <c r="P415" s="122" t="e">
        <f t="shared" si="13"/>
        <v>#N/A</v>
      </c>
    </row>
    <row r="416" spans="2:16" x14ac:dyDescent="0.35">
      <c r="B416" s="159"/>
      <c r="N416" s="122">
        <f t="shared" si="12"/>
        <v>0</v>
      </c>
      <c r="O416" s="122" t="e">
        <f>IF(D416="X",0,IF(E416="X",0,VLOOKUP(E416,'51'!$K$3:$L$16,2,FALSE)))</f>
        <v>#N/A</v>
      </c>
      <c r="P416" s="122" t="e">
        <f t="shared" si="13"/>
        <v>#N/A</v>
      </c>
    </row>
    <row r="417" spans="2:16" x14ac:dyDescent="0.35">
      <c r="B417" s="159"/>
      <c r="N417" s="122">
        <f t="shared" si="12"/>
        <v>0</v>
      </c>
      <c r="O417" s="122" t="e">
        <f>IF(D417="X",0,IF(E417="X",0,VLOOKUP(E417,'51'!$K$3:$L$16,2,FALSE)))</f>
        <v>#N/A</v>
      </c>
      <c r="P417" s="122" t="e">
        <f t="shared" si="13"/>
        <v>#N/A</v>
      </c>
    </row>
    <row r="418" spans="2:16" x14ac:dyDescent="0.35">
      <c r="B418" s="159"/>
      <c r="N418" s="122">
        <f t="shared" si="12"/>
        <v>0</v>
      </c>
      <c r="O418" s="122" t="e">
        <f>IF(D418="X",0,IF(E418="X",0,VLOOKUP(E418,'51'!$K$3:$L$16,2,FALSE)))</f>
        <v>#N/A</v>
      </c>
      <c r="P418" s="122" t="e">
        <f t="shared" si="13"/>
        <v>#N/A</v>
      </c>
    </row>
    <row r="419" spans="2:16" x14ac:dyDescent="0.35">
      <c r="B419" s="159"/>
      <c r="N419" s="122">
        <f t="shared" si="12"/>
        <v>0</v>
      </c>
      <c r="O419" s="122" t="e">
        <f>IF(D419="X",0,IF(E419="X",0,VLOOKUP(E419,'51'!$K$3:$L$16,2,FALSE)))</f>
        <v>#N/A</v>
      </c>
      <c r="P419" s="122" t="e">
        <f t="shared" si="13"/>
        <v>#N/A</v>
      </c>
    </row>
    <row r="420" spans="2:16" x14ac:dyDescent="0.35">
      <c r="B420" s="159"/>
      <c r="N420" s="122">
        <f t="shared" si="12"/>
        <v>0</v>
      </c>
      <c r="O420" s="122" t="e">
        <f>IF(D420="X",0,IF(E420="X",0,VLOOKUP(E420,'51'!$K$3:$L$16,2,FALSE)))</f>
        <v>#N/A</v>
      </c>
      <c r="P420" s="122" t="e">
        <f t="shared" si="13"/>
        <v>#N/A</v>
      </c>
    </row>
    <row r="421" spans="2:16" x14ac:dyDescent="0.35">
      <c r="B421" s="159"/>
      <c r="N421" s="122">
        <f t="shared" si="12"/>
        <v>0</v>
      </c>
      <c r="O421" s="122" t="e">
        <f>IF(D421="X",0,IF(E421="X",0,VLOOKUP(E421,'51'!$K$3:$L$16,2,FALSE)))</f>
        <v>#N/A</v>
      </c>
      <c r="P421" s="122" t="e">
        <f t="shared" si="13"/>
        <v>#N/A</v>
      </c>
    </row>
    <row r="422" spans="2:16" x14ac:dyDescent="0.35">
      <c r="B422" s="159"/>
      <c r="N422" s="122">
        <f t="shared" si="12"/>
        <v>0</v>
      </c>
      <c r="O422" s="122" t="e">
        <f>IF(D422="X",0,IF(E422="X",0,VLOOKUP(E422,'51'!$K$3:$L$16,2,FALSE)))</f>
        <v>#N/A</v>
      </c>
      <c r="P422" s="122" t="e">
        <f t="shared" si="13"/>
        <v>#N/A</v>
      </c>
    </row>
    <row r="423" spans="2:16" x14ac:dyDescent="0.35">
      <c r="B423" s="159"/>
      <c r="N423" s="122">
        <f t="shared" si="12"/>
        <v>0</v>
      </c>
      <c r="O423" s="122" t="e">
        <f>IF(D423="X",0,IF(E423="X",0,VLOOKUP(E423,'51'!$K$3:$L$16,2,FALSE)))</f>
        <v>#N/A</v>
      </c>
      <c r="P423" s="122" t="e">
        <f t="shared" si="13"/>
        <v>#N/A</v>
      </c>
    </row>
    <row r="424" spans="2:16" x14ac:dyDescent="0.35">
      <c r="B424" s="159"/>
      <c r="N424" s="122">
        <f t="shared" si="12"/>
        <v>0</v>
      </c>
      <c r="O424" s="122" t="e">
        <f>IF(D424="X",0,IF(E424="X",0,VLOOKUP(E424,'51'!$K$3:$L$16,2,FALSE)))</f>
        <v>#N/A</v>
      </c>
      <c r="P424" s="122" t="e">
        <f t="shared" si="13"/>
        <v>#N/A</v>
      </c>
    </row>
    <row r="425" spans="2:16" x14ac:dyDescent="0.35">
      <c r="B425" s="159"/>
      <c r="N425" s="122">
        <f t="shared" si="12"/>
        <v>0</v>
      </c>
      <c r="O425" s="122" t="e">
        <f>IF(D425="X",0,IF(E425="X",0,VLOOKUP(E425,'51'!$K$3:$L$16,2,FALSE)))</f>
        <v>#N/A</v>
      </c>
      <c r="P425" s="122" t="e">
        <f t="shared" si="13"/>
        <v>#N/A</v>
      </c>
    </row>
    <row r="426" spans="2:16" x14ac:dyDescent="0.35">
      <c r="B426" s="159"/>
      <c r="N426" s="122">
        <f t="shared" si="12"/>
        <v>0</v>
      </c>
      <c r="O426" s="122" t="e">
        <f>IF(D426="X",0,IF(E426="X",0,VLOOKUP(E426,'51'!$K$3:$L$16,2,FALSE)))</f>
        <v>#N/A</v>
      </c>
      <c r="P426" s="122" t="e">
        <f t="shared" si="13"/>
        <v>#N/A</v>
      </c>
    </row>
    <row r="427" spans="2:16" x14ac:dyDescent="0.35">
      <c r="B427" s="159"/>
      <c r="N427" s="122">
        <f t="shared" si="12"/>
        <v>0</v>
      </c>
      <c r="O427" s="122" t="e">
        <f>IF(D427="X",0,IF(E427="X",0,VLOOKUP(E427,'51'!$K$3:$L$16,2,FALSE)))</f>
        <v>#N/A</v>
      </c>
      <c r="P427" s="122" t="e">
        <f t="shared" si="13"/>
        <v>#N/A</v>
      </c>
    </row>
    <row r="428" spans="2:16" x14ac:dyDescent="0.35">
      <c r="B428" s="159"/>
      <c r="N428" s="122">
        <f t="shared" si="12"/>
        <v>0</v>
      </c>
      <c r="O428" s="122" t="e">
        <f>IF(D428="X",0,IF(E428="X",0,VLOOKUP(E428,'51'!$K$3:$L$16,2,FALSE)))</f>
        <v>#N/A</v>
      </c>
      <c r="P428" s="122" t="e">
        <f t="shared" si="13"/>
        <v>#N/A</v>
      </c>
    </row>
    <row r="429" spans="2:16" x14ac:dyDescent="0.35">
      <c r="B429" s="159"/>
      <c r="N429" s="122">
        <f t="shared" si="12"/>
        <v>0</v>
      </c>
      <c r="O429" s="122" t="e">
        <f>IF(D429="X",0,IF(E429="X",0,VLOOKUP(E429,'51'!$K$3:$L$16,2,FALSE)))</f>
        <v>#N/A</v>
      </c>
      <c r="P429" s="122" t="e">
        <f t="shared" si="13"/>
        <v>#N/A</v>
      </c>
    </row>
    <row r="430" spans="2:16" x14ac:dyDescent="0.35">
      <c r="B430" s="159"/>
      <c r="N430" s="122">
        <f t="shared" si="12"/>
        <v>0</v>
      </c>
      <c r="O430" s="122" t="e">
        <f>IF(D430="X",0,IF(E430="X",0,VLOOKUP(E430,'51'!$K$3:$L$16,2,FALSE)))</f>
        <v>#N/A</v>
      </c>
      <c r="P430" s="122" t="e">
        <f t="shared" si="13"/>
        <v>#N/A</v>
      </c>
    </row>
    <row r="431" spans="2:16" x14ac:dyDescent="0.35">
      <c r="B431" s="159"/>
      <c r="N431" s="122">
        <f t="shared" si="12"/>
        <v>0</v>
      </c>
      <c r="O431" s="122" t="e">
        <f>IF(D431="X",0,IF(E431="X",0,VLOOKUP(E431,'51'!$K$3:$L$16,2,FALSE)))</f>
        <v>#N/A</v>
      </c>
      <c r="P431" s="122" t="e">
        <f t="shared" si="13"/>
        <v>#N/A</v>
      </c>
    </row>
    <row r="432" spans="2:16" x14ac:dyDescent="0.35">
      <c r="B432" s="159"/>
      <c r="N432" s="122">
        <f t="shared" si="12"/>
        <v>0</v>
      </c>
      <c r="O432" s="122" t="e">
        <f>IF(D432="X",0,IF(E432="X",0,VLOOKUP(E432,'51'!$K$3:$L$16,2,FALSE)))</f>
        <v>#N/A</v>
      </c>
      <c r="P432" s="122" t="e">
        <f t="shared" si="13"/>
        <v>#N/A</v>
      </c>
    </row>
    <row r="433" spans="2:16" x14ac:dyDescent="0.35">
      <c r="B433" s="159"/>
      <c r="N433" s="122">
        <f t="shared" si="12"/>
        <v>0</v>
      </c>
      <c r="O433" s="122" t="e">
        <f>IF(D433="X",0,IF(E433="X",0,VLOOKUP(E433,'51'!$K$3:$L$16,2,FALSE)))</f>
        <v>#N/A</v>
      </c>
      <c r="P433" s="122" t="e">
        <f t="shared" si="13"/>
        <v>#N/A</v>
      </c>
    </row>
    <row r="434" spans="2:16" x14ac:dyDescent="0.35">
      <c r="B434" s="159"/>
      <c r="N434" s="122">
        <f t="shared" si="12"/>
        <v>0</v>
      </c>
      <c r="O434" s="122" t="e">
        <f>IF(D434="X",0,IF(E434="X",0,VLOOKUP(E434,'51'!$K$3:$L$16,2,FALSE)))</f>
        <v>#N/A</v>
      </c>
      <c r="P434" s="122" t="e">
        <f t="shared" si="13"/>
        <v>#N/A</v>
      </c>
    </row>
    <row r="435" spans="2:16" x14ac:dyDescent="0.35">
      <c r="B435" s="159"/>
      <c r="N435" s="122">
        <f t="shared" si="12"/>
        <v>0</v>
      </c>
      <c r="O435" s="122" t="e">
        <f>IF(D435="X",0,IF(E435="X",0,VLOOKUP(E435,'51'!$K$3:$L$16,2,FALSE)))</f>
        <v>#N/A</v>
      </c>
      <c r="P435" s="122" t="e">
        <f t="shared" si="13"/>
        <v>#N/A</v>
      </c>
    </row>
    <row r="436" spans="2:16" x14ac:dyDescent="0.35">
      <c r="B436" s="159"/>
      <c r="N436" s="122">
        <f t="shared" si="12"/>
        <v>0</v>
      </c>
      <c r="O436" s="122" t="e">
        <f>IF(D436="X",0,IF(E436="X",0,VLOOKUP(E436,'51'!$K$3:$L$16,2,FALSE)))</f>
        <v>#N/A</v>
      </c>
      <c r="P436" s="122" t="e">
        <f t="shared" si="13"/>
        <v>#N/A</v>
      </c>
    </row>
    <row r="437" spans="2:16" x14ac:dyDescent="0.35">
      <c r="B437" s="159"/>
      <c r="N437" s="122">
        <f t="shared" si="12"/>
        <v>0</v>
      </c>
      <c r="O437" s="122" t="e">
        <f>IF(D437="X",0,IF(E437="X",0,VLOOKUP(E437,'51'!$K$3:$L$16,2,FALSE)))</f>
        <v>#N/A</v>
      </c>
      <c r="P437" s="122" t="e">
        <f t="shared" si="13"/>
        <v>#N/A</v>
      </c>
    </row>
    <row r="438" spans="2:16" x14ac:dyDescent="0.35">
      <c r="B438" s="159"/>
      <c r="N438" s="122">
        <f t="shared" si="12"/>
        <v>0</v>
      </c>
      <c r="O438" s="122" t="e">
        <f>IF(D438="X",0,IF(E438="X",0,VLOOKUP(E438,'51'!$K$3:$L$16,2,FALSE)))</f>
        <v>#N/A</v>
      </c>
      <c r="P438" s="122" t="e">
        <f t="shared" si="13"/>
        <v>#N/A</v>
      </c>
    </row>
    <row r="439" spans="2:16" x14ac:dyDescent="0.35">
      <c r="B439" s="159"/>
      <c r="N439" s="122">
        <f t="shared" si="12"/>
        <v>0</v>
      </c>
      <c r="O439" s="122" t="e">
        <f>IF(D439="X",0,IF(E439="X",0,VLOOKUP(E439,'51'!$K$3:$L$16,2,FALSE)))</f>
        <v>#N/A</v>
      </c>
      <c r="P439" s="122" t="e">
        <f t="shared" si="13"/>
        <v>#N/A</v>
      </c>
    </row>
    <row r="440" spans="2:16" x14ac:dyDescent="0.35">
      <c r="B440" s="159"/>
      <c r="N440" s="122">
        <f t="shared" si="12"/>
        <v>0</v>
      </c>
      <c r="O440" s="122" t="e">
        <f>IF(D440="X",0,IF(E440="X",0,VLOOKUP(E440,'51'!$K$3:$L$16,2,FALSE)))</f>
        <v>#N/A</v>
      </c>
      <c r="P440" s="122" t="e">
        <f t="shared" si="13"/>
        <v>#N/A</v>
      </c>
    </row>
    <row r="441" spans="2:16" x14ac:dyDescent="0.35">
      <c r="B441" s="159"/>
      <c r="N441" s="122">
        <f t="shared" si="12"/>
        <v>0</v>
      </c>
      <c r="O441" s="122" t="e">
        <f>IF(D441="X",0,IF(E441="X",0,VLOOKUP(E441,'51'!$K$3:$L$16,2,FALSE)))</f>
        <v>#N/A</v>
      </c>
      <c r="P441" s="122" t="e">
        <f t="shared" si="13"/>
        <v>#N/A</v>
      </c>
    </row>
    <row r="442" spans="2:16" x14ac:dyDescent="0.35">
      <c r="B442" s="159"/>
      <c r="N442" s="122">
        <f t="shared" si="12"/>
        <v>0</v>
      </c>
      <c r="O442" s="122" t="e">
        <f>IF(D442="X",0,IF(E442="X",0,VLOOKUP(E442,'51'!$K$3:$L$16,2,FALSE)))</f>
        <v>#N/A</v>
      </c>
      <c r="P442" s="122" t="e">
        <f t="shared" si="13"/>
        <v>#N/A</v>
      </c>
    </row>
    <row r="443" spans="2:16" x14ac:dyDescent="0.35">
      <c r="B443" s="159"/>
      <c r="N443" s="122">
        <f t="shared" si="12"/>
        <v>0</v>
      </c>
      <c r="O443" s="122" t="e">
        <f>IF(D443="X",0,IF(E443="X",0,VLOOKUP(E443,'51'!$K$3:$L$16,2,FALSE)))</f>
        <v>#N/A</v>
      </c>
      <c r="P443" s="122" t="e">
        <f t="shared" si="13"/>
        <v>#N/A</v>
      </c>
    </row>
    <row r="444" spans="2:16" x14ac:dyDescent="0.35">
      <c r="B444" s="159"/>
      <c r="N444" s="122">
        <f t="shared" si="12"/>
        <v>0</v>
      </c>
      <c r="O444" s="122" t="e">
        <f>IF(D444="X",0,IF(E444="X",0,VLOOKUP(E444,'51'!$K$3:$L$16,2,FALSE)))</f>
        <v>#N/A</v>
      </c>
      <c r="P444" s="122" t="e">
        <f t="shared" si="13"/>
        <v>#N/A</v>
      </c>
    </row>
    <row r="445" spans="2:16" x14ac:dyDescent="0.35">
      <c r="B445" s="159"/>
      <c r="N445" s="122">
        <f t="shared" si="12"/>
        <v>0</v>
      </c>
      <c r="O445" s="122" t="e">
        <f>IF(D445="X",0,IF(E445="X",0,VLOOKUP(E445,'51'!$K$3:$L$16,2,FALSE)))</f>
        <v>#N/A</v>
      </c>
      <c r="P445" s="122" t="e">
        <f t="shared" si="13"/>
        <v>#N/A</v>
      </c>
    </row>
    <row r="446" spans="2:16" x14ac:dyDescent="0.35">
      <c r="B446" s="159"/>
      <c r="N446" s="122">
        <f t="shared" si="12"/>
        <v>0</v>
      </c>
      <c r="O446" s="122" t="e">
        <f>IF(D446="X",0,IF(E446="X",0,VLOOKUP(E446,'51'!$K$3:$L$16,2,FALSE)))</f>
        <v>#N/A</v>
      </c>
      <c r="P446" s="122" t="e">
        <f t="shared" si="13"/>
        <v>#N/A</v>
      </c>
    </row>
    <row r="447" spans="2:16" x14ac:dyDescent="0.35">
      <c r="B447" s="159"/>
      <c r="N447" s="122">
        <f t="shared" si="12"/>
        <v>0</v>
      </c>
      <c r="O447" s="122" t="e">
        <f>IF(D447="X",0,IF(E447="X",0,VLOOKUP(E447,'51'!$K$3:$L$16,2,FALSE)))</f>
        <v>#N/A</v>
      </c>
      <c r="P447" s="122" t="e">
        <f t="shared" si="13"/>
        <v>#N/A</v>
      </c>
    </row>
    <row r="448" spans="2:16" x14ac:dyDescent="0.35">
      <c r="B448" s="159"/>
      <c r="N448" s="122">
        <f t="shared" si="12"/>
        <v>0</v>
      </c>
      <c r="O448" s="122" t="e">
        <f>IF(D448="X",0,IF(E448="X",0,VLOOKUP(E448,'51'!$K$3:$L$16,2,FALSE)))</f>
        <v>#N/A</v>
      </c>
      <c r="P448" s="122" t="e">
        <f t="shared" si="13"/>
        <v>#N/A</v>
      </c>
    </row>
    <row r="449" spans="2:16" x14ac:dyDescent="0.35">
      <c r="B449" s="159"/>
      <c r="N449" s="122">
        <f t="shared" si="12"/>
        <v>0</v>
      </c>
      <c r="O449" s="122" t="e">
        <f>IF(D449="X",0,IF(E449="X",0,VLOOKUP(E449,'51'!$K$3:$L$16,2,FALSE)))</f>
        <v>#N/A</v>
      </c>
      <c r="P449" s="122" t="e">
        <f t="shared" si="13"/>
        <v>#N/A</v>
      </c>
    </row>
    <row r="450" spans="2:16" x14ac:dyDescent="0.35">
      <c r="B450" s="159"/>
      <c r="N450" s="122">
        <f t="shared" si="12"/>
        <v>0</v>
      </c>
      <c r="O450" s="122" t="e">
        <f>IF(D450="X",0,IF(E450="X",0,VLOOKUP(E450,'51'!$K$3:$L$16,2,FALSE)))</f>
        <v>#N/A</v>
      </c>
      <c r="P450" s="122" t="e">
        <f t="shared" si="13"/>
        <v>#N/A</v>
      </c>
    </row>
    <row r="451" spans="2:16" x14ac:dyDescent="0.35">
      <c r="B451" s="159"/>
      <c r="N451" s="122">
        <f t="shared" si="12"/>
        <v>0</v>
      </c>
      <c r="O451" s="122" t="e">
        <f>IF(D451="X",0,IF(E451="X",0,VLOOKUP(E451,'51'!$K$3:$L$16,2,FALSE)))</f>
        <v>#N/A</v>
      </c>
      <c r="P451" s="122" t="e">
        <f t="shared" si="13"/>
        <v>#N/A</v>
      </c>
    </row>
    <row r="452" spans="2:16" x14ac:dyDescent="0.35">
      <c r="B452" s="159"/>
      <c r="N452" s="122">
        <f t="shared" ref="N452:N494" si="14">SUM(F452:M452)</f>
        <v>0</v>
      </c>
      <c r="O452" s="122" t="e">
        <f>IF(D452="X",0,IF(E452="X",0,VLOOKUP(E452,'51'!$K$3:$L$16,2,FALSE)))</f>
        <v>#N/A</v>
      </c>
      <c r="P452" s="122" t="e">
        <f t="shared" ref="P452:P494" si="15">N452*O452</f>
        <v>#N/A</v>
      </c>
    </row>
    <row r="453" spans="2:16" x14ac:dyDescent="0.35">
      <c r="B453" s="159"/>
      <c r="N453" s="122">
        <f t="shared" si="14"/>
        <v>0</v>
      </c>
      <c r="O453" s="122" t="e">
        <f>IF(D453="X",0,IF(E453="X",0,VLOOKUP(E453,'51'!$K$3:$L$16,2,FALSE)))</f>
        <v>#N/A</v>
      </c>
      <c r="P453" s="122" t="e">
        <f t="shared" si="15"/>
        <v>#N/A</v>
      </c>
    </row>
    <row r="454" spans="2:16" x14ac:dyDescent="0.35">
      <c r="B454" s="159"/>
      <c r="N454" s="122">
        <f t="shared" si="14"/>
        <v>0</v>
      </c>
      <c r="O454" s="122" t="e">
        <f>IF(D454="X",0,IF(E454="X",0,VLOOKUP(E454,'51'!$K$3:$L$16,2,FALSE)))</f>
        <v>#N/A</v>
      </c>
      <c r="P454" s="122" t="e">
        <f t="shared" si="15"/>
        <v>#N/A</v>
      </c>
    </row>
    <row r="455" spans="2:16" x14ac:dyDescent="0.35">
      <c r="B455" s="159"/>
      <c r="N455" s="122">
        <f t="shared" si="14"/>
        <v>0</v>
      </c>
      <c r="O455" s="122" t="e">
        <f>IF(D455="X",0,IF(E455="X",0,VLOOKUP(E455,'51'!$K$3:$L$16,2,FALSE)))</f>
        <v>#N/A</v>
      </c>
      <c r="P455" s="122" t="e">
        <f t="shared" si="15"/>
        <v>#N/A</v>
      </c>
    </row>
    <row r="456" spans="2:16" x14ac:dyDescent="0.35">
      <c r="B456" s="159"/>
      <c r="N456" s="122">
        <f t="shared" si="14"/>
        <v>0</v>
      </c>
      <c r="O456" s="122" t="e">
        <f>IF(D456="X",0,IF(E456="X",0,VLOOKUP(E456,'51'!$K$3:$L$16,2,FALSE)))</f>
        <v>#N/A</v>
      </c>
      <c r="P456" s="122" t="e">
        <f t="shared" si="15"/>
        <v>#N/A</v>
      </c>
    </row>
    <row r="457" spans="2:16" x14ac:dyDescent="0.35">
      <c r="B457" s="159"/>
      <c r="N457" s="122">
        <f t="shared" si="14"/>
        <v>0</v>
      </c>
      <c r="O457" s="122" t="e">
        <f>IF(D457="X",0,IF(E457="X",0,VLOOKUP(E457,'51'!$K$3:$L$16,2,FALSE)))</f>
        <v>#N/A</v>
      </c>
      <c r="P457" s="122" t="e">
        <f t="shared" si="15"/>
        <v>#N/A</v>
      </c>
    </row>
    <row r="458" spans="2:16" x14ac:dyDescent="0.35">
      <c r="B458" s="159"/>
      <c r="N458" s="122">
        <f t="shared" si="14"/>
        <v>0</v>
      </c>
      <c r="O458" s="122" t="e">
        <f>IF(D458="X",0,IF(E458="X",0,VLOOKUP(E458,'51'!$K$3:$L$16,2,FALSE)))</f>
        <v>#N/A</v>
      </c>
      <c r="P458" s="122" t="e">
        <f t="shared" si="15"/>
        <v>#N/A</v>
      </c>
    </row>
    <row r="459" spans="2:16" x14ac:dyDescent="0.35">
      <c r="B459" s="159"/>
      <c r="N459" s="122">
        <f t="shared" si="14"/>
        <v>0</v>
      </c>
      <c r="O459" s="122" t="e">
        <f>IF(D459="X",0,IF(E459="X",0,VLOOKUP(E459,'51'!$K$3:$L$16,2,FALSE)))</f>
        <v>#N/A</v>
      </c>
      <c r="P459" s="122" t="e">
        <f t="shared" si="15"/>
        <v>#N/A</v>
      </c>
    </row>
    <row r="460" spans="2:16" x14ac:dyDescent="0.35">
      <c r="B460" s="159"/>
      <c r="N460" s="122">
        <f t="shared" si="14"/>
        <v>0</v>
      </c>
      <c r="O460" s="122" t="e">
        <f>IF(D460="X",0,IF(E460="X",0,VLOOKUP(E460,'51'!$K$3:$L$16,2,FALSE)))</f>
        <v>#N/A</v>
      </c>
      <c r="P460" s="122" t="e">
        <f t="shared" si="15"/>
        <v>#N/A</v>
      </c>
    </row>
    <row r="461" spans="2:16" x14ac:dyDescent="0.35">
      <c r="B461" s="159"/>
      <c r="N461" s="122">
        <f t="shared" si="14"/>
        <v>0</v>
      </c>
      <c r="O461" s="122" t="e">
        <f>IF(D461="X",0,IF(E461="X",0,VLOOKUP(E461,'51'!$K$3:$L$16,2,FALSE)))</f>
        <v>#N/A</v>
      </c>
      <c r="P461" s="122" t="e">
        <f t="shared" si="15"/>
        <v>#N/A</v>
      </c>
    </row>
    <row r="462" spans="2:16" x14ac:dyDescent="0.35">
      <c r="B462" s="159"/>
      <c r="N462" s="122">
        <f t="shared" si="14"/>
        <v>0</v>
      </c>
      <c r="O462" s="122" t="e">
        <f>IF(D462="X",0,IF(E462="X",0,VLOOKUP(E462,'51'!$K$3:$L$16,2,FALSE)))</f>
        <v>#N/A</v>
      </c>
      <c r="P462" s="122" t="e">
        <f t="shared" si="15"/>
        <v>#N/A</v>
      </c>
    </row>
    <row r="463" spans="2:16" x14ac:dyDescent="0.35">
      <c r="B463" s="159"/>
      <c r="N463" s="122">
        <f t="shared" si="14"/>
        <v>0</v>
      </c>
      <c r="O463" s="122" t="e">
        <f>IF(D463="X",0,IF(E463="X",0,VLOOKUP(E463,'51'!$K$3:$L$16,2,FALSE)))</f>
        <v>#N/A</v>
      </c>
      <c r="P463" s="122" t="e">
        <f t="shared" si="15"/>
        <v>#N/A</v>
      </c>
    </row>
    <row r="464" spans="2:16" x14ac:dyDescent="0.35">
      <c r="B464" s="159"/>
      <c r="N464" s="122">
        <f t="shared" si="14"/>
        <v>0</v>
      </c>
      <c r="O464" s="122" t="e">
        <f>IF(D464="X",0,IF(E464="X",0,VLOOKUP(E464,'51'!$K$3:$L$16,2,FALSE)))</f>
        <v>#N/A</v>
      </c>
      <c r="P464" s="122" t="e">
        <f t="shared" si="15"/>
        <v>#N/A</v>
      </c>
    </row>
    <row r="465" spans="2:16" x14ac:dyDescent="0.35">
      <c r="B465" s="159"/>
      <c r="N465" s="122">
        <f t="shared" si="14"/>
        <v>0</v>
      </c>
      <c r="O465" s="122" t="e">
        <f>IF(D465="X",0,IF(E465="X",0,VLOOKUP(E465,'51'!$K$3:$L$16,2,FALSE)))</f>
        <v>#N/A</v>
      </c>
      <c r="P465" s="122" t="e">
        <f t="shared" si="15"/>
        <v>#N/A</v>
      </c>
    </row>
    <row r="466" spans="2:16" x14ac:dyDescent="0.35">
      <c r="B466" s="159"/>
      <c r="N466" s="122">
        <f t="shared" si="14"/>
        <v>0</v>
      </c>
      <c r="O466" s="122" t="e">
        <f>IF(D466="X",0,IF(E466="X",0,VLOOKUP(E466,'51'!$K$3:$L$16,2,FALSE)))</f>
        <v>#N/A</v>
      </c>
      <c r="P466" s="122" t="e">
        <f t="shared" si="15"/>
        <v>#N/A</v>
      </c>
    </row>
    <row r="467" spans="2:16" x14ac:dyDescent="0.35">
      <c r="B467" s="159"/>
      <c r="N467" s="122">
        <f t="shared" si="14"/>
        <v>0</v>
      </c>
      <c r="O467" s="122" t="e">
        <f>IF(D467="X",0,IF(E467="X",0,VLOOKUP(E467,'51'!$K$3:$L$16,2,FALSE)))</f>
        <v>#N/A</v>
      </c>
      <c r="P467" s="122" t="e">
        <f t="shared" si="15"/>
        <v>#N/A</v>
      </c>
    </row>
    <row r="468" spans="2:16" x14ac:dyDescent="0.35">
      <c r="B468" s="159"/>
      <c r="N468" s="122">
        <f t="shared" si="14"/>
        <v>0</v>
      </c>
      <c r="O468" s="122" t="e">
        <f>IF(D468="X",0,IF(E468="X",0,VLOOKUP(E468,'51'!$K$3:$L$16,2,FALSE)))</f>
        <v>#N/A</v>
      </c>
      <c r="P468" s="122" t="e">
        <f t="shared" si="15"/>
        <v>#N/A</v>
      </c>
    </row>
    <row r="469" spans="2:16" x14ac:dyDescent="0.35">
      <c r="B469" s="159"/>
      <c r="N469" s="122">
        <f t="shared" si="14"/>
        <v>0</v>
      </c>
      <c r="O469" s="122" t="e">
        <f>IF(D469="X",0,IF(E469="X",0,VLOOKUP(E469,'51'!$K$3:$L$16,2,FALSE)))</f>
        <v>#N/A</v>
      </c>
      <c r="P469" s="122" t="e">
        <f t="shared" si="15"/>
        <v>#N/A</v>
      </c>
    </row>
    <row r="470" spans="2:16" x14ac:dyDescent="0.35">
      <c r="B470" s="159"/>
      <c r="N470" s="122">
        <f t="shared" si="14"/>
        <v>0</v>
      </c>
      <c r="O470" s="122" t="e">
        <f>IF(D470="X",0,IF(E470="X",0,VLOOKUP(E470,'51'!$K$3:$L$16,2,FALSE)))</f>
        <v>#N/A</v>
      </c>
      <c r="P470" s="122" t="e">
        <f t="shared" si="15"/>
        <v>#N/A</v>
      </c>
    </row>
    <row r="471" spans="2:16" x14ac:dyDescent="0.35">
      <c r="B471" s="159"/>
      <c r="N471" s="122">
        <f t="shared" si="14"/>
        <v>0</v>
      </c>
      <c r="O471" s="122" t="e">
        <f>IF(D471="X",0,IF(E471="X",0,VLOOKUP(E471,'51'!$K$3:$L$16,2,FALSE)))</f>
        <v>#N/A</v>
      </c>
      <c r="P471" s="122" t="e">
        <f t="shared" si="15"/>
        <v>#N/A</v>
      </c>
    </row>
    <row r="472" spans="2:16" x14ac:dyDescent="0.35">
      <c r="B472" s="159"/>
      <c r="N472" s="122">
        <f t="shared" si="14"/>
        <v>0</v>
      </c>
      <c r="O472" s="122" t="e">
        <f>IF(D472="X",0,IF(E472="X",0,VLOOKUP(E472,'51'!$K$3:$L$16,2,FALSE)))</f>
        <v>#N/A</v>
      </c>
      <c r="P472" s="122" t="e">
        <f t="shared" si="15"/>
        <v>#N/A</v>
      </c>
    </row>
    <row r="473" spans="2:16" x14ac:dyDescent="0.35">
      <c r="B473" s="159"/>
      <c r="N473" s="122">
        <f t="shared" si="14"/>
        <v>0</v>
      </c>
      <c r="O473" s="122" t="e">
        <f>IF(D473="X",0,IF(E473="X",0,VLOOKUP(E473,'51'!$K$3:$L$16,2,FALSE)))</f>
        <v>#N/A</v>
      </c>
      <c r="P473" s="122" t="e">
        <f t="shared" si="15"/>
        <v>#N/A</v>
      </c>
    </row>
    <row r="474" spans="2:16" x14ac:dyDescent="0.35">
      <c r="B474" s="159"/>
      <c r="N474" s="122">
        <f t="shared" si="14"/>
        <v>0</v>
      </c>
      <c r="O474" s="122" t="e">
        <f>IF(D474="X",0,IF(E474="X",0,VLOOKUP(E474,'51'!$K$3:$L$16,2,FALSE)))</f>
        <v>#N/A</v>
      </c>
      <c r="P474" s="122" t="e">
        <f t="shared" si="15"/>
        <v>#N/A</v>
      </c>
    </row>
    <row r="475" spans="2:16" x14ac:dyDescent="0.35">
      <c r="B475" s="159"/>
      <c r="N475" s="122">
        <f t="shared" si="14"/>
        <v>0</v>
      </c>
      <c r="O475" s="122" t="e">
        <f>IF(D475="X",0,IF(E475="X",0,VLOOKUP(E475,'51'!$K$3:$L$16,2,FALSE)))</f>
        <v>#N/A</v>
      </c>
      <c r="P475" s="122" t="e">
        <f t="shared" si="15"/>
        <v>#N/A</v>
      </c>
    </row>
    <row r="476" spans="2:16" x14ac:dyDescent="0.35">
      <c r="B476" s="159"/>
      <c r="N476" s="122">
        <f t="shared" si="14"/>
        <v>0</v>
      </c>
      <c r="O476" s="122" t="e">
        <f>IF(D476="X",0,IF(E476="X",0,VLOOKUP(E476,'51'!$K$3:$L$16,2,FALSE)))</f>
        <v>#N/A</v>
      </c>
      <c r="P476" s="122" t="e">
        <f t="shared" si="15"/>
        <v>#N/A</v>
      </c>
    </row>
    <row r="477" spans="2:16" x14ac:dyDescent="0.35">
      <c r="B477" s="159"/>
      <c r="N477" s="122">
        <f t="shared" si="14"/>
        <v>0</v>
      </c>
      <c r="O477" s="122" t="e">
        <f>IF(D477="X",0,IF(E477="X",0,VLOOKUP(E477,'51'!$K$3:$L$16,2,FALSE)))</f>
        <v>#N/A</v>
      </c>
      <c r="P477" s="122" t="e">
        <f t="shared" si="15"/>
        <v>#N/A</v>
      </c>
    </row>
    <row r="478" spans="2:16" x14ac:dyDescent="0.35">
      <c r="B478" s="159"/>
      <c r="N478" s="122">
        <f t="shared" si="14"/>
        <v>0</v>
      </c>
      <c r="O478" s="122" t="e">
        <f>IF(D478="X",0,IF(E478="X",0,VLOOKUP(E478,'51'!$K$3:$L$16,2,FALSE)))</f>
        <v>#N/A</v>
      </c>
      <c r="P478" s="122" t="e">
        <f t="shared" si="15"/>
        <v>#N/A</v>
      </c>
    </row>
    <row r="479" spans="2:16" x14ac:dyDescent="0.35">
      <c r="B479" s="159"/>
      <c r="N479" s="122">
        <f t="shared" si="14"/>
        <v>0</v>
      </c>
      <c r="O479" s="122" t="e">
        <f>IF(D479="X",0,IF(E479="X",0,VLOOKUP(E479,'51'!$K$3:$L$16,2,FALSE)))</f>
        <v>#N/A</v>
      </c>
      <c r="P479" s="122" t="e">
        <f t="shared" si="15"/>
        <v>#N/A</v>
      </c>
    </row>
    <row r="480" spans="2:16" x14ac:dyDescent="0.35">
      <c r="B480" s="159"/>
      <c r="N480" s="122">
        <f t="shared" si="14"/>
        <v>0</v>
      </c>
      <c r="O480" s="122" t="e">
        <f>IF(D480="X",0,IF(E480="X",0,VLOOKUP(E480,'51'!$K$3:$L$16,2,FALSE)))</f>
        <v>#N/A</v>
      </c>
      <c r="P480" s="122" t="e">
        <f t="shared" si="15"/>
        <v>#N/A</v>
      </c>
    </row>
    <row r="481" spans="2:23" x14ac:dyDescent="0.35">
      <c r="B481" s="159"/>
      <c r="N481" s="122">
        <f t="shared" si="14"/>
        <v>0</v>
      </c>
      <c r="O481" s="122" t="e">
        <f>IF(D481="X",0,IF(E481="X",0,VLOOKUP(E481,'51'!$K$3:$L$16,2,FALSE)))</f>
        <v>#N/A</v>
      </c>
      <c r="P481" s="122" t="e">
        <f t="shared" si="15"/>
        <v>#N/A</v>
      </c>
    </row>
    <row r="482" spans="2:23" x14ac:dyDescent="0.35">
      <c r="B482" s="159"/>
      <c r="N482" s="122">
        <f t="shared" si="14"/>
        <v>0</v>
      </c>
      <c r="O482" s="122" t="e">
        <f>IF(D482="X",0,IF(E482="X",0,VLOOKUP(E482,'51'!$K$3:$L$16,2,FALSE)))</f>
        <v>#N/A</v>
      </c>
      <c r="P482" s="122" t="e">
        <f t="shared" si="15"/>
        <v>#N/A</v>
      </c>
    </row>
    <row r="483" spans="2:23" x14ac:dyDescent="0.35">
      <c r="B483" s="159"/>
      <c r="N483" s="122">
        <f t="shared" si="14"/>
        <v>0</v>
      </c>
      <c r="O483" s="122" t="e">
        <f>IF(D483="X",0,IF(E483="X",0,VLOOKUP(E483,'51'!$K$3:$L$16,2,FALSE)))</f>
        <v>#N/A</v>
      </c>
      <c r="P483" s="122" t="e">
        <f t="shared" si="15"/>
        <v>#N/A</v>
      </c>
    </row>
    <row r="484" spans="2:23" x14ac:dyDescent="0.35">
      <c r="B484" s="159"/>
      <c r="N484" s="122">
        <f t="shared" si="14"/>
        <v>0</v>
      </c>
      <c r="O484" s="122" t="e">
        <f>IF(D484="X",0,IF(E484="X",0,VLOOKUP(E484,'51'!$K$3:$L$16,2,FALSE)))</f>
        <v>#N/A</v>
      </c>
      <c r="P484" s="122" t="e">
        <f t="shared" si="15"/>
        <v>#N/A</v>
      </c>
    </row>
    <row r="485" spans="2:23" x14ac:dyDescent="0.35">
      <c r="B485" s="159"/>
      <c r="N485" s="122">
        <f t="shared" si="14"/>
        <v>0</v>
      </c>
      <c r="O485" s="122" t="e">
        <f>IF(D485="X",0,IF(E485="X",0,VLOOKUP(E485,'51'!$K$3:$L$16,2,FALSE)))</f>
        <v>#N/A</v>
      </c>
      <c r="P485" s="122" t="e">
        <f t="shared" si="15"/>
        <v>#N/A</v>
      </c>
    </row>
    <row r="486" spans="2:23" x14ac:dyDescent="0.35">
      <c r="B486" s="159"/>
      <c r="N486" s="122">
        <f t="shared" si="14"/>
        <v>0</v>
      </c>
      <c r="O486" s="122" t="e">
        <f>IF(D486="X",0,IF(E486="X",0,VLOOKUP(E486,'51'!$K$3:$L$16,2,FALSE)))</f>
        <v>#N/A</v>
      </c>
      <c r="P486" s="122" t="e">
        <f t="shared" si="15"/>
        <v>#N/A</v>
      </c>
    </row>
    <row r="487" spans="2:23" x14ac:dyDescent="0.35">
      <c r="B487" s="159"/>
      <c r="N487" s="122">
        <f t="shared" si="14"/>
        <v>0</v>
      </c>
      <c r="O487" s="122" t="e">
        <f>IF(D487="X",0,IF(E487="X",0,VLOOKUP(E487,'51'!$K$3:$L$16,2,FALSE)))</f>
        <v>#N/A</v>
      </c>
      <c r="P487" s="122" t="e">
        <f t="shared" si="15"/>
        <v>#N/A</v>
      </c>
    </row>
    <row r="488" spans="2:23" x14ac:dyDescent="0.35">
      <c r="B488" s="159"/>
      <c r="N488" s="122">
        <f t="shared" si="14"/>
        <v>0</v>
      </c>
      <c r="O488" s="122" t="e">
        <f>IF(D488="X",0,IF(E488="X",0,VLOOKUP(E488,'51'!$K$3:$L$16,2,FALSE)))</f>
        <v>#N/A</v>
      </c>
      <c r="P488" s="122" t="e">
        <f t="shared" si="15"/>
        <v>#N/A</v>
      </c>
    </row>
    <row r="489" spans="2:23" x14ac:dyDescent="0.35">
      <c r="B489" s="159"/>
      <c r="N489" s="122">
        <f t="shared" si="14"/>
        <v>0</v>
      </c>
      <c r="O489" s="122" t="e">
        <f>IF(D489="X",0,IF(E489="X",0,VLOOKUP(E489,'51'!$K$3:$L$16,2,FALSE)))</f>
        <v>#N/A</v>
      </c>
      <c r="P489" s="122" t="e">
        <f t="shared" si="15"/>
        <v>#N/A</v>
      </c>
    </row>
    <row r="490" spans="2:23" x14ac:dyDescent="0.35">
      <c r="B490" s="159"/>
      <c r="N490" s="122">
        <f t="shared" si="14"/>
        <v>0</v>
      </c>
      <c r="O490" s="122" t="e">
        <f>IF(D490="X",0,IF(E490="X",0,VLOOKUP(E490,'51'!$K$3:$L$16,2,FALSE)))</f>
        <v>#N/A</v>
      </c>
      <c r="P490" s="122" t="e">
        <f t="shared" si="15"/>
        <v>#N/A</v>
      </c>
    </row>
    <row r="491" spans="2:23" x14ac:dyDescent="0.35">
      <c r="B491" s="159"/>
      <c r="N491" s="122">
        <f t="shared" si="14"/>
        <v>0</v>
      </c>
      <c r="O491" s="122" t="e">
        <f>IF(D491="X",0,IF(E491="X",0,VLOOKUP(E491,'51'!$K$3:$L$16,2,FALSE)))</f>
        <v>#N/A</v>
      </c>
      <c r="P491" s="122" t="e">
        <f t="shared" si="15"/>
        <v>#N/A</v>
      </c>
    </row>
    <row r="492" spans="2:23" x14ac:dyDescent="0.35">
      <c r="B492" s="159"/>
      <c r="N492" s="122">
        <f t="shared" si="14"/>
        <v>0</v>
      </c>
      <c r="O492" s="122" t="e">
        <f>IF(D492="X",0,IF(E492="X",0,VLOOKUP(E492,'51'!$K$3:$L$16,2,FALSE)))</f>
        <v>#N/A</v>
      </c>
      <c r="P492" s="122" t="e">
        <f t="shared" si="15"/>
        <v>#N/A</v>
      </c>
    </row>
    <row r="493" spans="2:23" x14ac:dyDescent="0.35">
      <c r="B493" s="159"/>
      <c r="N493" s="122">
        <f t="shared" si="14"/>
        <v>0</v>
      </c>
      <c r="O493" s="122" t="e">
        <f>IF(D493="X",0,IF(E493="X",0,VLOOKUP(E493,'51'!$K$3:$L$16,2,FALSE)))</f>
        <v>#N/A</v>
      </c>
      <c r="P493" s="122" t="e">
        <f t="shared" si="15"/>
        <v>#N/A</v>
      </c>
    </row>
    <row r="494" spans="2:23" x14ac:dyDescent="0.35">
      <c r="B494" s="159"/>
      <c r="N494" s="122">
        <f t="shared" si="14"/>
        <v>0</v>
      </c>
      <c r="O494" s="122" t="e">
        <f>IF(D494="X",0,IF(E494="X",0,VLOOKUP(E494,'51'!$K$3:$L$16,2,FALSE)))</f>
        <v>#N/A</v>
      </c>
      <c r="P494" s="122" t="e">
        <f t="shared" si="15"/>
        <v>#N/A</v>
      </c>
    </row>
    <row r="495" spans="2:23" ht="15" thickBot="1" x14ac:dyDescent="0.4">
      <c r="B495" s="159"/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 x14ac:dyDescent="0.35"/>
    <row r="535" spans="2:16" x14ac:dyDescent="0.35">
      <c r="C535" s="149" t="s">
        <v>197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188</v>
      </c>
      <c r="O535" s="47"/>
      <c r="P535" s="149" t="s">
        <v>177</v>
      </c>
    </row>
    <row r="536" spans="2:16" x14ac:dyDescent="0.35">
      <c r="B536" t="s">
        <v>53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 x14ac:dyDescent="0.35">
      <c r="B537" t="s">
        <v>53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 x14ac:dyDescent="0.35">
      <c r="B538" t="s">
        <v>53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 x14ac:dyDescent="0.35">
      <c r="B539" t="s">
        <v>53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 x14ac:dyDescent="0.35">
      <c r="B540" t="s">
        <v>53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 x14ac:dyDescent="0.35">
      <c r="B541" t="s">
        <v>53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 x14ac:dyDescent="0.35">
      <c r="B542" t="s">
        <v>53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 x14ac:dyDescent="0.35">
      <c r="B543" t="s">
        <v>53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 x14ac:dyDescent="0.35">
      <c r="B544" t="s">
        <v>53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 x14ac:dyDescent="0.35">
      <c r="B545" t="s">
        <v>53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 x14ac:dyDescent="0.35">
      <c r="B546" t="s">
        <v>53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 x14ac:dyDescent="0.35">
      <c r="C547" s="149" t="str">
        <f t="shared" si="24"/>
        <v>Vrije categorie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 x14ac:dyDescent="0.35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 x14ac:dyDescent="0.4">
      <c r="C549" s="153" t="s">
        <v>198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 x14ac:dyDescent="0.35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5">
      <c r="C551" s="157" t="s">
        <v>199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188</v>
      </c>
      <c r="O551" s="47"/>
      <c r="P551" s="149" t="s">
        <v>177</v>
      </c>
    </row>
    <row r="552" spans="2:16" x14ac:dyDescent="0.35">
      <c r="B552" t="s">
        <v>56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 x14ac:dyDescent="0.35">
      <c r="B553" t="s">
        <v>56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 x14ac:dyDescent="0.35">
      <c r="B554" t="s">
        <v>56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 x14ac:dyDescent="0.35">
      <c r="B555" t="s">
        <v>56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 x14ac:dyDescent="0.35">
      <c r="B556" t="s">
        <v>56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 x14ac:dyDescent="0.35">
      <c r="B557" t="s">
        <v>56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 x14ac:dyDescent="0.35">
      <c r="B558" t="s">
        <v>56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 x14ac:dyDescent="0.35">
      <c r="B559" t="s">
        <v>56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 x14ac:dyDescent="0.35">
      <c r="B560" t="s">
        <v>56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 x14ac:dyDescent="0.35">
      <c r="B561" t="s">
        <v>56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 x14ac:dyDescent="0.35">
      <c r="B562" t="s">
        <v>56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 x14ac:dyDescent="0.35">
      <c r="C563" s="149" t="str">
        <f t="shared" si="26"/>
        <v>Vrije categorie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 x14ac:dyDescent="0.35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 x14ac:dyDescent="0.4">
      <c r="C565" s="158" t="s">
        <v>200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 x14ac:dyDescent="0.35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5">
      <c r="C567" s="157" t="s">
        <v>201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188</v>
      </c>
      <c r="O567" s="47"/>
      <c r="P567" s="149" t="s">
        <v>177</v>
      </c>
    </row>
    <row r="568" spans="2:16" x14ac:dyDescent="0.35">
      <c r="B568" t="s">
        <v>57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 x14ac:dyDescent="0.35">
      <c r="B569" t="s">
        <v>57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 x14ac:dyDescent="0.35">
      <c r="B570" t="s">
        <v>57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 x14ac:dyDescent="0.35">
      <c r="B571" t="s">
        <v>57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 x14ac:dyDescent="0.35">
      <c r="B572" t="s">
        <v>57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 x14ac:dyDescent="0.35">
      <c r="B573" t="s">
        <v>57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 x14ac:dyDescent="0.35">
      <c r="B574" t="s">
        <v>57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 x14ac:dyDescent="0.35">
      <c r="B575" t="s">
        <v>57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 x14ac:dyDescent="0.35">
      <c r="B576" t="s">
        <v>57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 x14ac:dyDescent="0.35">
      <c r="B577" t="s">
        <v>57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 x14ac:dyDescent="0.35">
      <c r="B578" t="s">
        <v>57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 x14ac:dyDescent="0.35">
      <c r="C579" s="149" t="str">
        <f t="shared" si="30"/>
        <v>Vrije categorie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 x14ac:dyDescent="0.35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 x14ac:dyDescent="0.4">
      <c r="C581" s="158" t="s">
        <v>202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 x14ac:dyDescent="0.35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5">
      <c r="C583" s="157" t="s">
        <v>203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188</v>
      </c>
      <c r="O583" s="47"/>
      <c r="P583" s="149" t="s">
        <v>177</v>
      </c>
    </row>
    <row r="584" spans="2:16" x14ac:dyDescent="0.35">
      <c r="B584" t="s">
        <v>58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 x14ac:dyDescent="0.35">
      <c r="B585" t="s">
        <v>58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 x14ac:dyDescent="0.35">
      <c r="B586" t="s">
        <v>58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 x14ac:dyDescent="0.35">
      <c r="B587" t="s">
        <v>58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 x14ac:dyDescent="0.35">
      <c r="B588" t="s">
        <v>58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 x14ac:dyDescent="0.35">
      <c r="B589" t="s">
        <v>58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 x14ac:dyDescent="0.35">
      <c r="B590" t="s">
        <v>58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 x14ac:dyDescent="0.35">
      <c r="B591" t="s">
        <v>58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 x14ac:dyDescent="0.35">
      <c r="B592" t="s">
        <v>58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 x14ac:dyDescent="0.35">
      <c r="B593" t="s">
        <v>58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 x14ac:dyDescent="0.35">
      <c r="B594" t="s">
        <v>58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 x14ac:dyDescent="0.35">
      <c r="C595" s="149" t="str">
        <f t="shared" si="33"/>
        <v>Vrije categorie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 x14ac:dyDescent="0.35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 x14ac:dyDescent="0.4">
      <c r="C597" s="158" t="s">
        <v>204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 x14ac:dyDescent="0.35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5">
      <c r="B599" t="s">
        <v>54</v>
      </c>
      <c r="C599" s="157" t="s">
        <v>205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188</v>
      </c>
      <c r="O599" s="47"/>
      <c r="P599" s="149" t="s">
        <v>177</v>
      </c>
    </row>
    <row r="600" spans="2:16" x14ac:dyDescent="0.35">
      <c r="B600" t="s">
        <v>54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 x14ac:dyDescent="0.35">
      <c r="B601" t="s">
        <v>54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 x14ac:dyDescent="0.35">
      <c r="B602" t="s">
        <v>54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 x14ac:dyDescent="0.35">
      <c r="B603" t="s">
        <v>54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 x14ac:dyDescent="0.35">
      <c r="B604" t="s">
        <v>54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 x14ac:dyDescent="0.35">
      <c r="B605" t="s">
        <v>54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 x14ac:dyDescent="0.35">
      <c r="B606" t="s">
        <v>54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 x14ac:dyDescent="0.35">
      <c r="B607" t="s">
        <v>54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 x14ac:dyDescent="0.35">
      <c r="B608" t="s">
        <v>54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 x14ac:dyDescent="0.35">
      <c r="B609" t="s">
        <v>54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 x14ac:dyDescent="0.35">
      <c r="B610" t="s">
        <v>54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 x14ac:dyDescent="0.35">
      <c r="C611" s="149" t="str">
        <f t="shared" si="36"/>
        <v>Vrije categorie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 x14ac:dyDescent="0.35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 x14ac:dyDescent="0.4">
      <c r="C613" s="158" t="s">
        <v>206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 x14ac:dyDescent="0.35"/>
  </sheetData>
  <sheetProtection algorithmName="SHA-512" hashValue="CgwFVpGdtv53+d6nE1U5iJZ4zFIjrru61zcVt/R17u/mHHrz0Mc3Q7dd7mJGEtHU/oel/PK7/5t8wuIm+hB8hA==" saltValue="IAElA9F8PBZ65PTF0Wn72g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4.5" x14ac:dyDescent="0.35"/>
  <cols>
    <col min="1" max="1" width="30.453125" bestFit="1" customWidth="1"/>
    <col min="2" max="2" width="13.90625" customWidth="1"/>
    <col min="3" max="3" width="11.90625" customWidth="1"/>
  </cols>
  <sheetData>
    <row r="1" spans="1:15" ht="29" x14ac:dyDescent="0.35">
      <c r="A1" s="163" t="s">
        <v>180</v>
      </c>
      <c r="B1" s="164" t="s">
        <v>212</v>
      </c>
      <c r="C1" s="164" t="s">
        <v>213</v>
      </c>
      <c r="D1" s="163" t="s">
        <v>214</v>
      </c>
      <c r="E1" s="163" t="s">
        <v>215</v>
      </c>
      <c r="F1" s="163" t="s">
        <v>216</v>
      </c>
      <c r="G1" s="163" t="s">
        <v>217</v>
      </c>
      <c r="H1" s="163" t="s">
        <v>218</v>
      </c>
      <c r="I1" s="163" t="s">
        <v>219</v>
      </c>
      <c r="J1" s="163" t="s">
        <v>220</v>
      </c>
      <c r="K1" s="163" t="s">
        <v>221</v>
      </c>
      <c r="L1" s="163" t="s">
        <v>222</v>
      </c>
      <c r="M1" s="163" t="s">
        <v>223</v>
      </c>
      <c r="N1" s="163" t="s">
        <v>224</v>
      </c>
      <c r="O1" s="163" t="s">
        <v>225</v>
      </c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5">
      <c r="A3" s="51" t="s">
        <v>87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35">
      <c r="A4" s="165" t="s">
        <v>226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5">
      <c r="A5" s="51" t="s">
        <v>227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5">
      <c r="A6" s="51" t="s">
        <v>228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5">
      <c r="A7" s="51" t="s">
        <v>229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5">
      <c r="A8" s="51" t="s">
        <v>230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5">
      <c r="A9" s="165" t="s">
        <v>189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x14ac:dyDescent="0.35">
      <c r="A10" s="51" t="s">
        <v>64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5">
      <c r="A11" s="165" t="s">
        <v>92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 x14ac:dyDescent="0.35">
      <c r="A12" s="51" t="s">
        <v>231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9" x14ac:dyDescent="0.35">
      <c r="A14" s="163" t="s">
        <v>180</v>
      </c>
      <c r="B14" s="164" t="s">
        <v>212</v>
      </c>
      <c r="C14" s="164" t="s">
        <v>213</v>
      </c>
      <c r="D14" s="163" t="s">
        <v>214</v>
      </c>
      <c r="E14" s="163" t="s">
        <v>215</v>
      </c>
      <c r="F14" s="163" t="s">
        <v>216</v>
      </c>
      <c r="G14" s="163" t="s">
        <v>217</v>
      </c>
      <c r="H14" s="163" t="s">
        <v>218</v>
      </c>
      <c r="I14" s="163" t="s">
        <v>219</v>
      </c>
      <c r="J14" s="163" t="s">
        <v>220</v>
      </c>
      <c r="K14" s="163" t="s">
        <v>221</v>
      </c>
      <c r="L14" s="163" t="s">
        <v>222</v>
      </c>
      <c r="M14" s="163" t="s">
        <v>223</v>
      </c>
      <c r="N14" s="163" t="s">
        <v>224</v>
      </c>
      <c r="O14" s="163" t="s">
        <v>225</v>
      </c>
    </row>
    <row r="15" spans="1:1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51" t="s">
        <v>87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5">
      <c r="A17" s="165" t="s">
        <v>226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 x14ac:dyDescent="0.35">
      <c r="A18" s="51" t="s">
        <v>227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5">
      <c r="A19" s="51" t="s">
        <v>228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5">
      <c r="A20" s="51" t="s">
        <v>229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5">
      <c r="A21" s="51" t="s">
        <v>230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5">
      <c r="A22" s="165" t="s">
        <v>189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 x14ac:dyDescent="0.35">
      <c r="A23" s="51" t="s">
        <v>64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5">
      <c r="A24" s="165" t="s">
        <v>92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x14ac:dyDescent="0.35">
      <c r="A25" s="51" t="s">
        <v>231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9" x14ac:dyDescent="0.35">
      <c r="A27" s="163" t="s">
        <v>180</v>
      </c>
      <c r="B27" s="164" t="s">
        <v>212</v>
      </c>
      <c r="C27" s="164" t="s">
        <v>213</v>
      </c>
      <c r="D27" s="163" t="s">
        <v>214</v>
      </c>
      <c r="E27" s="163" t="s">
        <v>215</v>
      </c>
      <c r="F27" s="163" t="s">
        <v>216</v>
      </c>
      <c r="G27" s="163" t="s">
        <v>217</v>
      </c>
      <c r="H27" s="163" t="s">
        <v>218</v>
      </c>
      <c r="I27" s="163" t="s">
        <v>219</v>
      </c>
      <c r="J27" s="163" t="s">
        <v>220</v>
      </c>
      <c r="K27" s="163" t="s">
        <v>221</v>
      </c>
      <c r="L27" s="163" t="s">
        <v>222</v>
      </c>
      <c r="M27" s="163" t="s">
        <v>223</v>
      </c>
      <c r="N27" s="163" t="s">
        <v>224</v>
      </c>
      <c r="O27" s="163" t="s">
        <v>225</v>
      </c>
    </row>
    <row r="28" spans="1:1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51" t="s">
        <v>87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5">
      <c r="A30" s="165" t="s">
        <v>226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x14ac:dyDescent="0.35">
      <c r="A31" s="51" t="s">
        <v>227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5">
      <c r="A32" s="51" t="s">
        <v>228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5">
      <c r="A33" s="51" t="s">
        <v>229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35">
      <c r="A34" s="51" t="s">
        <v>230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35">
      <c r="A35" s="165" t="s">
        <v>189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x14ac:dyDescent="0.35">
      <c r="A36" s="51" t="s">
        <v>64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35">
      <c r="A37" s="165" t="s">
        <v>92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x14ac:dyDescent="0.35">
      <c r="A38" s="51" t="s">
        <v>231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9" x14ac:dyDescent="0.35">
      <c r="A40" s="163" t="s">
        <v>180</v>
      </c>
      <c r="B40" s="164" t="s">
        <v>212</v>
      </c>
      <c r="C40" s="164" t="s">
        <v>213</v>
      </c>
      <c r="D40" s="163" t="s">
        <v>214</v>
      </c>
      <c r="E40" s="163" t="s">
        <v>215</v>
      </c>
      <c r="F40" s="163" t="s">
        <v>216</v>
      </c>
      <c r="G40" s="163" t="s">
        <v>217</v>
      </c>
      <c r="H40" s="163" t="s">
        <v>218</v>
      </c>
      <c r="I40" s="163" t="s">
        <v>219</v>
      </c>
      <c r="J40" s="163" t="s">
        <v>220</v>
      </c>
      <c r="K40" s="163" t="s">
        <v>221</v>
      </c>
      <c r="L40" s="163" t="s">
        <v>222</v>
      </c>
      <c r="M40" s="163" t="s">
        <v>223</v>
      </c>
      <c r="N40" s="163" t="s">
        <v>224</v>
      </c>
      <c r="O40" s="163" t="s">
        <v>225</v>
      </c>
    </row>
    <row r="41" spans="1:1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5">
      <c r="A42" s="51" t="s">
        <v>87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35">
      <c r="A43" s="165" t="s">
        <v>226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x14ac:dyDescent="0.35">
      <c r="A44" s="51" t="s">
        <v>227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35">
      <c r="A45" s="51" t="s">
        <v>228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35">
      <c r="A46" s="51" t="s">
        <v>229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35">
      <c r="A47" s="51" t="s">
        <v>230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35">
      <c r="A48" s="165" t="s">
        <v>189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 x14ac:dyDescent="0.35">
      <c r="A49" s="51" t="s">
        <v>64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35">
      <c r="A50" s="165" t="s">
        <v>92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x14ac:dyDescent="0.35">
      <c r="A51" s="51" t="s">
        <v>231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9" x14ac:dyDescent="0.35">
      <c r="A53" s="163" t="s">
        <v>180</v>
      </c>
      <c r="B53" s="164" t="s">
        <v>212</v>
      </c>
      <c r="C53" s="164" t="s">
        <v>213</v>
      </c>
      <c r="D53" s="163" t="s">
        <v>214</v>
      </c>
      <c r="E53" s="163" t="s">
        <v>215</v>
      </c>
      <c r="F53" s="163" t="s">
        <v>216</v>
      </c>
      <c r="G53" s="163" t="s">
        <v>217</v>
      </c>
      <c r="H53" s="163" t="s">
        <v>218</v>
      </c>
      <c r="I53" s="163" t="s">
        <v>219</v>
      </c>
      <c r="J53" s="163" t="s">
        <v>220</v>
      </c>
      <c r="K53" s="163" t="s">
        <v>221</v>
      </c>
      <c r="L53" s="163" t="s">
        <v>222</v>
      </c>
      <c r="M53" s="163" t="s">
        <v>223</v>
      </c>
      <c r="N53" s="163" t="s">
        <v>224</v>
      </c>
      <c r="O53" s="163" t="s">
        <v>225</v>
      </c>
    </row>
    <row r="54" spans="1:1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5">
      <c r="A55" s="51" t="s">
        <v>87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35">
      <c r="A56" s="165" t="s">
        <v>226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 x14ac:dyDescent="0.35">
      <c r="A57" s="51" t="s">
        <v>227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35">
      <c r="A58" s="51" t="s">
        <v>228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35">
      <c r="A59" s="51" t="s">
        <v>229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35">
      <c r="A60" s="51" t="s">
        <v>230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35">
      <c r="A61" s="165" t="s">
        <v>189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x14ac:dyDescent="0.35">
      <c r="A62" s="51" t="s">
        <v>64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35">
      <c r="A63" s="165" t="s">
        <v>92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x14ac:dyDescent="0.35">
      <c r="A64" s="51" t="s">
        <v>231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9" x14ac:dyDescent="0.35">
      <c r="A66" s="163" t="s">
        <v>180</v>
      </c>
      <c r="B66" s="164" t="s">
        <v>212</v>
      </c>
      <c r="C66" s="164" t="s">
        <v>213</v>
      </c>
      <c r="D66" s="163" t="s">
        <v>214</v>
      </c>
      <c r="E66" s="163" t="s">
        <v>215</v>
      </c>
      <c r="F66" s="163" t="s">
        <v>216</v>
      </c>
      <c r="G66" s="163" t="s">
        <v>217</v>
      </c>
      <c r="H66" s="163" t="s">
        <v>218</v>
      </c>
      <c r="I66" s="163" t="s">
        <v>219</v>
      </c>
      <c r="J66" s="163" t="s">
        <v>220</v>
      </c>
      <c r="K66" s="163" t="s">
        <v>221</v>
      </c>
      <c r="L66" s="163" t="s">
        <v>222</v>
      </c>
      <c r="M66" s="163" t="s">
        <v>223</v>
      </c>
      <c r="N66" s="163" t="s">
        <v>224</v>
      </c>
      <c r="O66" s="163" t="s">
        <v>225</v>
      </c>
    </row>
    <row r="67" spans="1:1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5">
      <c r="A68" s="51" t="s">
        <v>87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35">
      <c r="A69" s="165" t="s">
        <v>226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 x14ac:dyDescent="0.35">
      <c r="A70" s="51" t="s">
        <v>227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35">
      <c r="A71" s="51" t="s">
        <v>228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35">
      <c r="A72" s="51" t="s">
        <v>229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35">
      <c r="A73" s="51" t="s">
        <v>230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35">
      <c r="A74" s="165" t="s">
        <v>189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 x14ac:dyDescent="0.35">
      <c r="A75" s="51" t="s">
        <v>64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35">
      <c r="A76" s="165" t="s">
        <v>92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 x14ac:dyDescent="0.35">
      <c r="A77" s="51" t="s">
        <v>231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9" x14ac:dyDescent="0.35">
      <c r="A79" s="163" t="s">
        <v>180</v>
      </c>
      <c r="B79" s="164" t="s">
        <v>212</v>
      </c>
      <c r="C79" s="164" t="s">
        <v>213</v>
      </c>
      <c r="D79" s="163" t="s">
        <v>214</v>
      </c>
      <c r="E79" s="163" t="s">
        <v>215</v>
      </c>
      <c r="F79" s="163" t="s">
        <v>216</v>
      </c>
      <c r="G79" s="163" t="s">
        <v>217</v>
      </c>
      <c r="H79" s="163" t="s">
        <v>218</v>
      </c>
      <c r="I79" s="163" t="s">
        <v>219</v>
      </c>
      <c r="J79" s="163" t="s">
        <v>220</v>
      </c>
      <c r="K79" s="163" t="s">
        <v>221</v>
      </c>
      <c r="L79" s="163" t="s">
        <v>222</v>
      </c>
      <c r="M79" s="163" t="s">
        <v>223</v>
      </c>
      <c r="N79" s="163" t="s">
        <v>224</v>
      </c>
      <c r="O79" s="163" t="s">
        <v>225</v>
      </c>
    </row>
    <row r="80" spans="1:1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5">
      <c r="A81" s="51" t="s">
        <v>87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35">
      <c r="A82" s="165" t="s">
        <v>226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 x14ac:dyDescent="0.35">
      <c r="A83" s="51" t="s">
        <v>227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35">
      <c r="A84" s="51" t="s">
        <v>228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35">
      <c r="A85" s="51" t="s">
        <v>229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35">
      <c r="A86" s="51" t="s">
        <v>230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35">
      <c r="A87" s="165" t="s">
        <v>189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 x14ac:dyDescent="0.35">
      <c r="A88" s="51" t="s">
        <v>64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35">
      <c r="A89" s="165" t="s">
        <v>92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 x14ac:dyDescent="0.35">
      <c r="A90" s="51" t="s">
        <v>231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9" x14ac:dyDescent="0.35">
      <c r="A92" s="163" t="s">
        <v>180</v>
      </c>
      <c r="B92" s="164" t="s">
        <v>212</v>
      </c>
      <c r="C92" s="164" t="s">
        <v>213</v>
      </c>
      <c r="D92" s="163" t="s">
        <v>214</v>
      </c>
      <c r="E92" s="163" t="s">
        <v>215</v>
      </c>
      <c r="F92" s="163" t="s">
        <v>216</v>
      </c>
      <c r="G92" s="163" t="s">
        <v>217</v>
      </c>
      <c r="H92" s="163" t="s">
        <v>218</v>
      </c>
      <c r="I92" s="163" t="s">
        <v>219</v>
      </c>
      <c r="J92" s="163" t="s">
        <v>220</v>
      </c>
      <c r="K92" s="163" t="s">
        <v>221</v>
      </c>
      <c r="L92" s="163" t="s">
        <v>222</v>
      </c>
      <c r="M92" s="163" t="s">
        <v>223</v>
      </c>
      <c r="N92" s="163" t="s">
        <v>224</v>
      </c>
      <c r="O92" s="163" t="s">
        <v>225</v>
      </c>
    </row>
    <row r="93" spans="1:1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5">
      <c r="A94" s="51" t="s">
        <v>87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35">
      <c r="A95" s="165" t="s">
        <v>226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 x14ac:dyDescent="0.35">
      <c r="A96" s="51" t="s">
        <v>227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35">
      <c r="A97" s="51" t="s">
        <v>228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35">
      <c r="A98" s="51" t="s">
        <v>229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35">
      <c r="A99" s="51" t="s">
        <v>230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35">
      <c r="A100" s="165" t="s">
        <v>189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 x14ac:dyDescent="0.35">
      <c r="A101" s="51" t="s">
        <v>64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35">
      <c r="A102" s="165" t="s">
        <v>92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 x14ac:dyDescent="0.35">
      <c r="A103" s="51" t="s">
        <v>231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9" x14ac:dyDescent="0.35">
      <c r="A105" s="163" t="s">
        <v>180</v>
      </c>
      <c r="B105" s="164" t="s">
        <v>212</v>
      </c>
      <c r="C105" s="164" t="s">
        <v>213</v>
      </c>
      <c r="D105" s="163" t="s">
        <v>214</v>
      </c>
      <c r="E105" s="163" t="s">
        <v>215</v>
      </c>
      <c r="F105" s="163" t="s">
        <v>216</v>
      </c>
      <c r="G105" s="163" t="s">
        <v>217</v>
      </c>
      <c r="H105" s="163" t="s">
        <v>218</v>
      </c>
      <c r="I105" s="163" t="s">
        <v>219</v>
      </c>
      <c r="J105" s="163" t="s">
        <v>220</v>
      </c>
      <c r="K105" s="163" t="s">
        <v>221</v>
      </c>
      <c r="L105" s="163" t="s">
        <v>222</v>
      </c>
      <c r="M105" s="163" t="s">
        <v>223</v>
      </c>
      <c r="N105" s="163" t="s">
        <v>224</v>
      </c>
      <c r="O105" s="163" t="s">
        <v>225</v>
      </c>
    </row>
    <row r="106" spans="1:1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5">
      <c r="A107" s="51" t="s">
        <v>87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35">
      <c r="A108" s="165" t="s">
        <v>226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 x14ac:dyDescent="0.35">
      <c r="A109" s="51" t="s">
        <v>227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35">
      <c r="A110" s="51" t="s">
        <v>228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35">
      <c r="A111" s="51" t="s">
        <v>229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35">
      <c r="A112" s="51" t="s">
        <v>230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35">
      <c r="A113" s="165" t="s">
        <v>189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 x14ac:dyDescent="0.35">
      <c r="A114" s="51" t="s">
        <v>64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35">
      <c r="A115" s="165" t="s">
        <v>92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 x14ac:dyDescent="0.35">
      <c r="A116" s="51" t="s">
        <v>231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9" x14ac:dyDescent="0.35">
      <c r="A118" s="163" t="s">
        <v>180</v>
      </c>
      <c r="B118" s="164" t="s">
        <v>212</v>
      </c>
      <c r="C118" s="164" t="s">
        <v>213</v>
      </c>
      <c r="D118" s="163" t="s">
        <v>214</v>
      </c>
      <c r="E118" s="163" t="s">
        <v>215</v>
      </c>
      <c r="F118" s="163" t="s">
        <v>216</v>
      </c>
      <c r="G118" s="163" t="s">
        <v>217</v>
      </c>
      <c r="H118" s="163" t="s">
        <v>218</v>
      </c>
      <c r="I118" s="163" t="s">
        <v>219</v>
      </c>
      <c r="J118" s="163" t="s">
        <v>220</v>
      </c>
      <c r="K118" s="163" t="s">
        <v>221</v>
      </c>
      <c r="L118" s="163" t="s">
        <v>222</v>
      </c>
      <c r="M118" s="163" t="s">
        <v>223</v>
      </c>
      <c r="N118" s="163" t="s">
        <v>224</v>
      </c>
      <c r="O118" s="163" t="s">
        <v>225</v>
      </c>
    </row>
    <row r="119" spans="1:1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5">
      <c r="A120" s="51" t="s">
        <v>87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35">
      <c r="A121" s="165" t="s">
        <v>226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 x14ac:dyDescent="0.35">
      <c r="A122" s="51" t="s">
        <v>227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35">
      <c r="A123" s="51" t="s">
        <v>228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35">
      <c r="A124" s="51" t="s">
        <v>229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35">
      <c r="A125" s="51" t="s">
        <v>230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35">
      <c r="A126" s="165" t="s">
        <v>189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 x14ac:dyDescent="0.35">
      <c r="A127" s="51" t="s">
        <v>64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35">
      <c r="A128" s="165" t="s">
        <v>92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 x14ac:dyDescent="0.35">
      <c r="A129" s="51" t="s">
        <v>231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35">
      <c r="A133" s="163" t="s">
        <v>92</v>
      </c>
      <c r="B133" s="163" t="s">
        <v>180</v>
      </c>
      <c r="C133" s="163" t="s">
        <v>214</v>
      </c>
      <c r="D133" s="163" t="s">
        <v>215</v>
      </c>
      <c r="E133" s="163" t="s">
        <v>216</v>
      </c>
      <c r="F133" s="163" t="s">
        <v>217</v>
      </c>
      <c r="G133" s="163" t="s">
        <v>218</v>
      </c>
      <c r="H133" s="163" t="s">
        <v>219</v>
      </c>
      <c r="I133" s="163" t="s">
        <v>220</v>
      </c>
      <c r="J133" s="163" t="s">
        <v>221</v>
      </c>
      <c r="K133" s="163" t="s">
        <v>222</v>
      </c>
      <c r="L133" s="163" t="s">
        <v>223</v>
      </c>
      <c r="M133" s="163" t="s">
        <v>224</v>
      </c>
      <c r="N133" s="163" t="s">
        <v>225</v>
      </c>
      <c r="O133" s="163" t="s">
        <v>232</v>
      </c>
    </row>
    <row r="134" spans="1:15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sheetProtection algorithmName="SHA-512" hashValue="jKrIbG+i+E0Mzf9lJa1CLeePXwn8lE9wEiVtdUxhmR3BYKMJf4sXusbpoZqXdShKrNr43qnufcHzmQLiuf9lnQ==" saltValue="iPW3tZNmPMm2Um6ZwufsSA==" spinCount="100000" sheet="1" objects="1" scenario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W532"/>
  <sheetViews>
    <sheetView topLeftCell="A3" zoomScale="85" zoomScaleNormal="85" workbookViewId="0">
      <selection activeCell="H43" sqref="H43"/>
    </sheetView>
  </sheetViews>
  <sheetFormatPr defaultRowHeight="14.5" x14ac:dyDescent="0.35"/>
  <cols>
    <col min="1" max="1" width="5.453125" bestFit="1" customWidth="1"/>
    <col min="2" max="2" width="5.54296875" bestFit="1" customWidth="1"/>
    <col min="3" max="3" width="29.6328125" bestFit="1" customWidth="1"/>
    <col min="4" max="4" width="3.36328125" bestFit="1" customWidth="1"/>
    <col min="5" max="5" width="4.453125" bestFit="1" customWidth="1"/>
    <col min="6" max="11" width="11.90625" customWidth="1"/>
    <col min="12" max="12" width="11.90625" hidden="1" customWidth="1"/>
    <col min="13" max="13" width="11.90625" customWidth="1"/>
    <col min="14" max="14" width="7.54296875" bestFit="1" customWidth="1"/>
    <col min="15" max="15" width="6.6328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'4'!H5</f>
        <v>4</v>
      </c>
      <c r="B1" s="224" t="s">
        <v>81</v>
      </c>
      <c r="C1" s="225"/>
      <c r="D1" s="226" t="str">
        <f>VLOOKUP(A1,'Kosten VSR (her)controles'!A5:J54,3)</f>
        <v>Sporthal Groote Veen G323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Boomgaard 7 te Eelde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398</v>
      </c>
      <c r="J3" s="80" t="s">
        <v>191</v>
      </c>
      <c r="K3" s="47" t="s">
        <v>192</v>
      </c>
      <c r="L3" s="47" t="s">
        <v>149</v>
      </c>
      <c r="M3" s="47" t="s">
        <v>285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 t="s">
        <v>384</v>
      </c>
      <c r="D4" s="47"/>
      <c r="E4" s="120" t="s">
        <v>54</v>
      </c>
      <c r="F4" s="122">
        <v>16.399999999999999</v>
      </c>
      <c r="G4" s="122"/>
      <c r="H4" s="122"/>
      <c r="I4" s="122"/>
      <c r="J4" s="122"/>
      <c r="N4" s="122">
        <f t="shared" ref="N4:N24" si="0">SUM(F4:M4)</f>
        <v>16.399999999999999</v>
      </c>
      <c r="O4" s="122">
        <f>IF(D4="X",0,IF(E4="X",0,VLOOKUP(E4,'4'!$K$3:$L$16,2,FALSE)))</f>
        <v>225</v>
      </c>
      <c r="P4" s="122">
        <f t="shared" ref="P4:P24" si="1">N4*O4</f>
        <v>3689.9999999999995</v>
      </c>
      <c r="R4">
        <v>12.7</v>
      </c>
      <c r="S4">
        <v>12.7</v>
      </c>
      <c r="T4">
        <v>10.7</v>
      </c>
      <c r="W4">
        <v>40.5</v>
      </c>
    </row>
    <row r="5" spans="1:23" x14ac:dyDescent="0.35">
      <c r="A5" s="44"/>
      <c r="B5" s="120"/>
      <c r="C5" s="47" t="s">
        <v>284</v>
      </c>
      <c r="D5" s="47"/>
      <c r="E5" s="120" t="s">
        <v>54</v>
      </c>
      <c r="F5" s="122"/>
      <c r="G5" s="122">
        <v>81.099999999999994</v>
      </c>
      <c r="H5" s="122"/>
      <c r="I5" s="122"/>
      <c r="J5" s="122"/>
      <c r="N5" s="122">
        <f t="shared" si="0"/>
        <v>81.099999999999994</v>
      </c>
      <c r="O5" s="122">
        <f>IF(D5="X",0,IF(E5="X",0,VLOOKUP(E5,'4'!$K$3:$L$16,2,FALSE)))</f>
        <v>225</v>
      </c>
      <c r="P5" s="122">
        <f t="shared" si="1"/>
        <v>18247.5</v>
      </c>
      <c r="W5">
        <v>45.3</v>
      </c>
    </row>
    <row r="6" spans="1:23" x14ac:dyDescent="0.35">
      <c r="A6" s="44"/>
      <c r="B6" s="120"/>
      <c r="C6" s="47" t="s">
        <v>333</v>
      </c>
      <c r="D6" s="47"/>
      <c r="E6" s="120" t="s">
        <v>56</v>
      </c>
      <c r="F6" s="122"/>
      <c r="G6" s="122">
        <v>24.3</v>
      </c>
      <c r="H6" s="122"/>
      <c r="I6" s="122"/>
      <c r="J6" s="122"/>
      <c r="N6" s="122">
        <f t="shared" si="0"/>
        <v>24.3</v>
      </c>
      <c r="O6" s="122">
        <f>IF(D6="X",0,IF(E6="X",0,VLOOKUP(E6,'4'!$K$3:$L$16,2,FALSE)))</f>
        <v>225</v>
      </c>
      <c r="P6" s="122">
        <f t="shared" si="1"/>
        <v>5467.5</v>
      </c>
      <c r="R6">
        <v>6.3</v>
      </c>
      <c r="S6">
        <v>6.3</v>
      </c>
      <c r="T6">
        <v>2.4500000000000002</v>
      </c>
    </row>
    <row r="7" spans="1:23" x14ac:dyDescent="0.35">
      <c r="A7" s="44"/>
      <c r="B7" s="120"/>
      <c r="C7" s="47" t="s">
        <v>385</v>
      </c>
      <c r="D7" s="47"/>
      <c r="E7" s="120" t="s">
        <v>60</v>
      </c>
      <c r="F7" s="122"/>
      <c r="G7" s="122"/>
      <c r="H7" s="122"/>
      <c r="I7" s="122"/>
      <c r="J7" s="122"/>
      <c r="K7">
        <v>1253</v>
      </c>
      <c r="N7" s="122">
        <f t="shared" si="0"/>
        <v>1253</v>
      </c>
      <c r="O7" s="122">
        <f>IF(D7="X",0,IF(E7="X",0,VLOOKUP(E7,'4'!$K$3:$L$16,2,FALSE)))</f>
        <v>225</v>
      </c>
      <c r="P7" s="122">
        <f t="shared" si="1"/>
        <v>281925</v>
      </c>
      <c r="T7">
        <v>6.9</v>
      </c>
    </row>
    <row r="8" spans="1:23" x14ac:dyDescent="0.35">
      <c r="A8" s="44"/>
      <c r="B8" s="120"/>
      <c r="C8" s="47" t="s">
        <v>260</v>
      </c>
      <c r="D8" s="47"/>
      <c r="E8" s="120" t="s">
        <v>54</v>
      </c>
      <c r="F8" s="122"/>
      <c r="G8" s="122"/>
      <c r="H8" s="122"/>
      <c r="I8" s="122"/>
      <c r="J8" s="122">
        <v>11.05</v>
      </c>
      <c r="N8" s="122">
        <f t="shared" si="0"/>
        <v>11.05</v>
      </c>
      <c r="O8" s="122">
        <f>IF(D8="X",0,IF(E8="X",0,VLOOKUP(E8,'4'!$K$3:$L$16,2,FALSE)))</f>
        <v>225</v>
      </c>
      <c r="P8" s="122">
        <f t="shared" si="1"/>
        <v>2486.25</v>
      </c>
    </row>
    <row r="9" spans="1:23" x14ac:dyDescent="0.35">
      <c r="A9" s="44"/>
      <c r="B9" s="120"/>
      <c r="C9" s="47" t="s">
        <v>273</v>
      </c>
      <c r="D9" s="47"/>
      <c r="E9" s="120" t="s">
        <v>54</v>
      </c>
      <c r="F9" s="122"/>
      <c r="G9" s="122">
        <v>1.4</v>
      </c>
      <c r="H9" s="122"/>
      <c r="I9" s="122"/>
      <c r="J9" s="122"/>
      <c r="N9" s="122">
        <f t="shared" si="0"/>
        <v>1.4</v>
      </c>
      <c r="O9" s="122">
        <f>IF(D9="X",0,IF(E9="X",0,VLOOKUP(E9,'4'!$K$3:$L$16,2,FALSE)))</f>
        <v>225</v>
      </c>
      <c r="P9" s="122">
        <f t="shared" si="1"/>
        <v>315</v>
      </c>
    </row>
    <row r="10" spans="1:23" x14ac:dyDescent="0.35">
      <c r="A10" s="44"/>
      <c r="B10" s="120"/>
      <c r="C10" s="47" t="s">
        <v>386</v>
      </c>
      <c r="D10" s="47"/>
      <c r="E10" s="120" t="s">
        <v>54</v>
      </c>
      <c r="F10" s="122"/>
      <c r="G10" s="122">
        <v>12.7</v>
      </c>
      <c r="H10" s="122"/>
      <c r="I10" s="122"/>
      <c r="J10" s="122"/>
      <c r="N10" s="122">
        <f t="shared" si="0"/>
        <v>12.7</v>
      </c>
      <c r="O10" s="122">
        <f>IF(D10="X",0,IF(E10="X",0,VLOOKUP(E10,'4'!$K$3:$L$16,2,FALSE)))</f>
        <v>225</v>
      </c>
      <c r="P10" s="122">
        <f t="shared" si="1"/>
        <v>2857.5</v>
      </c>
    </row>
    <row r="11" spans="1:23" x14ac:dyDescent="0.35">
      <c r="A11" s="44"/>
      <c r="B11" s="120"/>
      <c r="C11" s="47" t="s">
        <v>330</v>
      </c>
      <c r="D11" s="47"/>
      <c r="E11" s="120" t="s">
        <v>54</v>
      </c>
      <c r="F11" s="122"/>
      <c r="G11" s="122">
        <v>79.75</v>
      </c>
      <c r="H11" s="122"/>
      <c r="I11" s="122"/>
      <c r="J11" s="122"/>
      <c r="N11" s="122">
        <f t="shared" si="0"/>
        <v>79.75</v>
      </c>
      <c r="O11" s="122">
        <f>IF(D11="X",0,IF(E11="X",0,VLOOKUP(E11,'4'!$K$3:$L$16,2,FALSE)))</f>
        <v>225</v>
      </c>
      <c r="P11" s="122">
        <f t="shared" si="1"/>
        <v>17943.75</v>
      </c>
      <c r="R11">
        <v>6.3</v>
      </c>
      <c r="S11">
        <v>6.3</v>
      </c>
      <c r="T11">
        <v>12.8</v>
      </c>
    </row>
    <row r="12" spans="1:23" x14ac:dyDescent="0.35">
      <c r="A12" s="44"/>
      <c r="B12" s="120"/>
      <c r="C12" s="47" t="s">
        <v>387</v>
      </c>
      <c r="D12" s="47"/>
      <c r="E12" s="120" t="s">
        <v>187</v>
      </c>
      <c r="F12" s="122"/>
      <c r="G12" s="122"/>
      <c r="H12" s="122"/>
      <c r="I12" s="122">
        <v>11</v>
      </c>
      <c r="J12" s="122"/>
      <c r="N12" s="122">
        <f t="shared" si="0"/>
        <v>11</v>
      </c>
      <c r="O12" s="122">
        <f>IF(D12="X",0,IF(E12="X",0,VLOOKUP(E12,'4'!$K$3:$L$16,2,FALSE)))</f>
        <v>225</v>
      </c>
      <c r="P12" s="122">
        <f t="shared" si="1"/>
        <v>2475</v>
      </c>
    </row>
    <row r="13" spans="1:23" x14ac:dyDescent="0.35">
      <c r="A13" s="44"/>
      <c r="B13" s="120"/>
      <c r="C13" s="47" t="s">
        <v>439</v>
      </c>
      <c r="D13" s="47"/>
      <c r="E13" s="120" t="s">
        <v>56</v>
      </c>
      <c r="F13" s="122"/>
      <c r="G13" s="122"/>
      <c r="H13" s="122"/>
      <c r="I13" s="122">
        <v>8.1999999999999993</v>
      </c>
      <c r="J13" s="122"/>
      <c r="N13" s="122">
        <f t="shared" si="0"/>
        <v>8.1999999999999993</v>
      </c>
      <c r="O13" s="122">
        <f>IF(D13="X",0,IF(E13="X",0,VLOOKUP(E13,'4'!$K$3:$L$16,2,FALSE)))</f>
        <v>225</v>
      </c>
      <c r="P13" s="122">
        <f t="shared" si="1"/>
        <v>1844.9999999999998</v>
      </c>
    </row>
    <row r="14" spans="1:23" x14ac:dyDescent="0.35">
      <c r="A14" s="44"/>
      <c r="B14" s="120"/>
      <c r="C14" s="47" t="s">
        <v>388</v>
      </c>
      <c r="D14" s="47"/>
      <c r="E14" s="120" t="s">
        <v>187</v>
      </c>
      <c r="F14" s="122"/>
      <c r="G14" s="122"/>
      <c r="H14" s="122"/>
      <c r="I14" s="122">
        <v>18.8</v>
      </c>
      <c r="J14" s="122"/>
      <c r="N14" s="122">
        <f t="shared" si="0"/>
        <v>18.8</v>
      </c>
      <c r="O14" s="122">
        <f>IF(D14="X",0,IF(E14="X",0,VLOOKUP(E14,'4'!$K$3:$L$16,2,FALSE)))</f>
        <v>225</v>
      </c>
      <c r="P14" s="122">
        <f t="shared" si="1"/>
        <v>4230</v>
      </c>
    </row>
    <row r="15" spans="1:23" x14ac:dyDescent="0.35">
      <c r="A15" s="44"/>
      <c r="B15" s="120"/>
      <c r="C15" s="47" t="s">
        <v>389</v>
      </c>
      <c r="D15" s="47"/>
      <c r="E15" s="120" t="s">
        <v>187</v>
      </c>
      <c r="F15" s="122"/>
      <c r="G15" s="122"/>
      <c r="H15" s="122"/>
      <c r="I15" s="122">
        <v>8.85</v>
      </c>
      <c r="J15" s="122"/>
      <c r="N15" s="122">
        <f t="shared" si="0"/>
        <v>8.85</v>
      </c>
      <c r="O15" s="122">
        <f>IF(D15="X",0,IF(E15="X",0,VLOOKUP(E15,'4'!$K$3:$L$16,2,FALSE)))</f>
        <v>225</v>
      </c>
      <c r="P15" s="122">
        <f t="shared" si="1"/>
        <v>1991.25</v>
      </c>
    </row>
    <row r="16" spans="1:23" x14ac:dyDescent="0.35">
      <c r="A16" s="44"/>
      <c r="B16" s="120"/>
      <c r="C16" s="47" t="s">
        <v>319</v>
      </c>
      <c r="D16" s="47"/>
      <c r="E16" s="120" t="s">
        <v>56</v>
      </c>
      <c r="F16" s="122"/>
      <c r="G16" s="122"/>
      <c r="H16" s="122"/>
      <c r="I16" s="122">
        <v>18.8</v>
      </c>
      <c r="J16" s="122"/>
      <c r="N16" s="122">
        <f t="shared" si="0"/>
        <v>18.8</v>
      </c>
      <c r="O16" s="122">
        <f>IF(D16="X",0,IF(E16="X",0,VLOOKUP(E16,'4'!$K$3:$L$16,2,FALSE)))</f>
        <v>225</v>
      </c>
      <c r="P16" s="122">
        <f t="shared" si="1"/>
        <v>4230</v>
      </c>
    </row>
    <row r="17" spans="1:16" x14ac:dyDescent="0.35">
      <c r="A17" s="44"/>
      <c r="B17" s="120"/>
      <c r="C17" s="47" t="s">
        <v>389</v>
      </c>
      <c r="D17" s="47"/>
      <c r="E17" s="120" t="s">
        <v>187</v>
      </c>
      <c r="F17" s="122"/>
      <c r="G17" s="122"/>
      <c r="H17" s="122"/>
      <c r="I17" s="122">
        <v>8.85</v>
      </c>
      <c r="J17" s="122"/>
      <c r="N17" s="122">
        <f t="shared" si="0"/>
        <v>8.85</v>
      </c>
      <c r="O17" s="122">
        <f>IF(D17="X",0,IF(E17="X",0,VLOOKUP(E17,'4'!$K$3:$L$16,2,FALSE)))</f>
        <v>225</v>
      </c>
      <c r="P17" s="122">
        <f t="shared" si="1"/>
        <v>1991.25</v>
      </c>
    </row>
    <row r="18" spans="1:16" x14ac:dyDescent="0.35">
      <c r="A18" s="44"/>
      <c r="B18" s="120"/>
      <c r="C18" s="47" t="s">
        <v>330</v>
      </c>
      <c r="D18" s="47"/>
      <c r="E18" s="120" t="s">
        <v>54</v>
      </c>
      <c r="F18" s="122"/>
      <c r="G18" s="122">
        <v>25.4</v>
      </c>
      <c r="H18" s="122"/>
      <c r="I18" s="122"/>
      <c r="J18" s="122"/>
      <c r="N18" s="122">
        <f t="shared" si="0"/>
        <v>25.4</v>
      </c>
      <c r="O18" s="122">
        <f>IF(D18="X",0,IF(E18="X",0,VLOOKUP(E18,'4'!$K$3:$L$16,2,FALSE)))</f>
        <v>225</v>
      </c>
      <c r="P18" s="122">
        <f t="shared" si="1"/>
        <v>5715</v>
      </c>
    </row>
    <row r="19" spans="1:16" x14ac:dyDescent="0.35">
      <c r="A19" s="44"/>
      <c r="B19" s="120"/>
      <c r="C19" s="47" t="s">
        <v>390</v>
      </c>
      <c r="D19" s="47"/>
      <c r="E19" s="120" t="s">
        <v>56</v>
      </c>
      <c r="F19" s="122"/>
      <c r="G19" s="122"/>
      <c r="H19" s="122"/>
      <c r="I19" s="122">
        <v>5.85</v>
      </c>
      <c r="J19" s="122"/>
      <c r="N19" s="122">
        <f t="shared" si="0"/>
        <v>5.85</v>
      </c>
      <c r="O19" s="122">
        <f>IF(D19="X",0,IF(E19="X",0,VLOOKUP(E19,'4'!$K$3:$L$16,2,FALSE)))</f>
        <v>225</v>
      </c>
      <c r="P19" s="122">
        <f t="shared" si="1"/>
        <v>1316.25</v>
      </c>
    </row>
    <row r="20" spans="1:16" x14ac:dyDescent="0.35">
      <c r="A20" s="44"/>
      <c r="B20" s="120"/>
      <c r="C20" s="47" t="s">
        <v>391</v>
      </c>
      <c r="D20" s="47"/>
      <c r="E20" s="120" t="s">
        <v>187</v>
      </c>
      <c r="F20" s="122"/>
      <c r="G20" s="122"/>
      <c r="H20" s="122"/>
      <c r="I20" s="122">
        <v>5.2</v>
      </c>
      <c r="J20" s="122"/>
      <c r="N20" s="122">
        <f t="shared" si="0"/>
        <v>5.2</v>
      </c>
      <c r="O20" s="122">
        <f>IF(D20="X",0,IF(E20="X",0,VLOOKUP(E20,'4'!$K$3:$L$16,2,FALSE)))</f>
        <v>225</v>
      </c>
      <c r="P20" s="122">
        <f t="shared" si="1"/>
        <v>1170</v>
      </c>
    </row>
    <row r="21" spans="1:16" x14ac:dyDescent="0.35">
      <c r="A21" s="44"/>
      <c r="B21" s="120"/>
      <c r="C21" s="47" t="s">
        <v>387</v>
      </c>
      <c r="D21" s="47"/>
      <c r="E21" s="120" t="s">
        <v>187</v>
      </c>
      <c r="F21" s="122"/>
      <c r="G21" s="122"/>
      <c r="H21" s="122"/>
      <c r="I21" s="122">
        <v>11</v>
      </c>
      <c r="J21" s="122"/>
      <c r="N21" s="122">
        <f t="shared" si="0"/>
        <v>11</v>
      </c>
      <c r="O21" s="122">
        <f>IF(D21="X",0,IF(E21="X",0,VLOOKUP(E21,'4'!$K$3:$L$16,2,FALSE)))</f>
        <v>225</v>
      </c>
      <c r="P21" s="122">
        <f t="shared" si="1"/>
        <v>2475</v>
      </c>
    </row>
    <row r="22" spans="1:16" x14ac:dyDescent="0.35">
      <c r="A22" s="44"/>
      <c r="B22" s="120"/>
      <c r="C22" s="47" t="s">
        <v>319</v>
      </c>
      <c r="D22" s="47"/>
      <c r="E22" s="120" t="s">
        <v>187</v>
      </c>
      <c r="F22" s="122"/>
      <c r="G22" s="122"/>
      <c r="H22" s="122"/>
      <c r="I22" s="122">
        <v>18.8</v>
      </c>
      <c r="J22" s="122"/>
      <c r="N22" s="122">
        <f t="shared" si="0"/>
        <v>18.8</v>
      </c>
      <c r="O22" s="122">
        <f>IF(D22="X",0,IF(E22="X",0,VLOOKUP(E22,'4'!$K$3:$L$16,2,FALSE)))</f>
        <v>225</v>
      </c>
      <c r="P22" s="122">
        <f t="shared" si="1"/>
        <v>4230</v>
      </c>
    </row>
    <row r="23" spans="1:16" x14ac:dyDescent="0.35">
      <c r="A23" s="44"/>
      <c r="B23" s="120"/>
      <c r="C23" s="47" t="s">
        <v>392</v>
      </c>
      <c r="D23" s="47"/>
      <c r="E23" s="120" t="s">
        <v>187</v>
      </c>
      <c r="F23" s="122"/>
      <c r="G23" s="122"/>
      <c r="H23" s="122"/>
      <c r="I23" s="122">
        <v>8.85</v>
      </c>
      <c r="J23" s="122"/>
      <c r="N23" s="122">
        <f t="shared" si="0"/>
        <v>8.85</v>
      </c>
      <c r="O23" s="122">
        <f>IF(D23="X",0,IF(E23="X",0,VLOOKUP(E23,'4'!$K$3:$L$16,2,FALSE)))</f>
        <v>225</v>
      </c>
      <c r="P23" s="122">
        <f t="shared" si="1"/>
        <v>1991.25</v>
      </c>
    </row>
    <row r="24" spans="1:16" x14ac:dyDescent="0.35">
      <c r="A24" s="44"/>
      <c r="B24" s="120"/>
      <c r="C24" s="47" t="s">
        <v>319</v>
      </c>
      <c r="D24" s="47"/>
      <c r="E24" s="120" t="s">
        <v>187</v>
      </c>
      <c r="F24" s="122"/>
      <c r="G24" s="122"/>
      <c r="H24" s="122"/>
      <c r="I24" s="122">
        <v>18.8</v>
      </c>
      <c r="J24" s="122"/>
      <c r="N24" s="122">
        <f t="shared" si="0"/>
        <v>18.8</v>
      </c>
      <c r="O24" s="122">
        <f>IF(D24="X",0,IF(E24="X",0,VLOOKUP(E24,'4'!$K$3:$L$16,2,FALSE)))</f>
        <v>225</v>
      </c>
      <c r="P24" s="122">
        <f t="shared" si="1"/>
        <v>4230</v>
      </c>
    </row>
    <row r="25" spans="1:16" x14ac:dyDescent="0.35">
      <c r="A25" s="44"/>
      <c r="B25" s="120"/>
      <c r="C25" s="47" t="s">
        <v>392</v>
      </c>
      <c r="D25" s="47"/>
      <c r="E25" s="120" t="s">
        <v>187</v>
      </c>
      <c r="F25" s="122"/>
      <c r="G25" s="122"/>
      <c r="H25" s="122"/>
      <c r="I25" s="122">
        <v>8.85</v>
      </c>
      <c r="J25" s="122"/>
      <c r="N25" s="122">
        <f t="shared" ref="N25:N43" si="2">SUM(F25:M25)</f>
        <v>8.85</v>
      </c>
      <c r="O25" s="122">
        <f>IF(D25="X",0,IF(E25="X",0,VLOOKUP(E25,'4'!$K$3:$L$16,2,FALSE)))</f>
        <v>225</v>
      </c>
      <c r="P25" s="122">
        <f t="shared" ref="P25:P43" si="3">N25*O25</f>
        <v>1991.25</v>
      </c>
    </row>
    <row r="26" spans="1:16" x14ac:dyDescent="0.35">
      <c r="A26" s="44"/>
      <c r="B26" s="120"/>
      <c r="C26" s="47" t="s">
        <v>319</v>
      </c>
      <c r="D26" s="47"/>
      <c r="E26" s="120" t="s">
        <v>187</v>
      </c>
      <c r="F26" s="122"/>
      <c r="G26" s="122"/>
      <c r="H26" s="122"/>
      <c r="I26" s="122">
        <v>18.8</v>
      </c>
      <c r="J26" s="122"/>
      <c r="N26" s="122">
        <f t="shared" si="2"/>
        <v>18.8</v>
      </c>
      <c r="O26" s="122">
        <f>IF(D26="X",0,IF(E26="X",0,VLOOKUP(E26,'4'!$K$3:$L$16,2,FALSE)))</f>
        <v>225</v>
      </c>
      <c r="P26" s="122">
        <f t="shared" si="3"/>
        <v>4230</v>
      </c>
    </row>
    <row r="27" spans="1:16" x14ac:dyDescent="0.35">
      <c r="A27" s="44"/>
      <c r="B27" s="120"/>
      <c r="C27" s="47" t="s">
        <v>392</v>
      </c>
      <c r="D27" s="47"/>
      <c r="E27" s="120" t="s">
        <v>187</v>
      </c>
      <c r="F27" s="122"/>
      <c r="G27" s="122"/>
      <c r="H27" s="122"/>
      <c r="I27" s="122">
        <v>8.85</v>
      </c>
      <c r="J27" s="122"/>
      <c r="N27" s="122">
        <f t="shared" si="2"/>
        <v>8.85</v>
      </c>
      <c r="O27" s="122">
        <f>IF(D27="X",0,IF(E27="X",0,VLOOKUP(E27,'4'!$K$3:$L$16,2,FALSE)))</f>
        <v>225</v>
      </c>
      <c r="P27" s="122">
        <f t="shared" si="3"/>
        <v>1991.25</v>
      </c>
    </row>
    <row r="28" spans="1:16" x14ac:dyDescent="0.35">
      <c r="A28" s="44"/>
      <c r="B28" s="120"/>
      <c r="C28" s="47" t="s">
        <v>319</v>
      </c>
      <c r="D28" s="47"/>
      <c r="E28" s="120" t="s">
        <v>187</v>
      </c>
      <c r="F28" s="122"/>
      <c r="G28" s="122"/>
      <c r="H28" s="122"/>
      <c r="I28" s="122">
        <v>18.8</v>
      </c>
      <c r="J28" s="122"/>
      <c r="N28" s="122">
        <f t="shared" si="2"/>
        <v>18.8</v>
      </c>
      <c r="O28" s="122">
        <f>IF(D28="X",0,IF(E28="X",0,VLOOKUP(E28,'4'!$K$3:$L$16,2,FALSE)))</f>
        <v>225</v>
      </c>
      <c r="P28" s="122">
        <f t="shared" si="3"/>
        <v>4230</v>
      </c>
    </row>
    <row r="29" spans="1:16" x14ac:dyDescent="0.35">
      <c r="A29" s="44"/>
      <c r="B29" s="120"/>
      <c r="C29" s="47" t="s">
        <v>392</v>
      </c>
      <c r="D29" s="47"/>
      <c r="E29" s="120" t="s">
        <v>187</v>
      </c>
      <c r="F29" s="122"/>
      <c r="G29" s="122"/>
      <c r="H29" s="122"/>
      <c r="I29" s="122">
        <v>8.85</v>
      </c>
      <c r="J29" s="122"/>
      <c r="N29" s="122">
        <f t="shared" si="2"/>
        <v>8.85</v>
      </c>
      <c r="O29" s="122">
        <f>IF(D29="X",0,IF(E29="X",0,VLOOKUP(E29,'4'!$K$3:$L$16,2,FALSE)))</f>
        <v>225</v>
      </c>
      <c r="P29" s="122">
        <f t="shared" si="3"/>
        <v>1991.25</v>
      </c>
    </row>
    <row r="30" spans="1:16" x14ac:dyDescent="0.35">
      <c r="A30" s="44"/>
      <c r="B30" s="120"/>
      <c r="C30" s="47" t="s">
        <v>393</v>
      </c>
      <c r="D30" s="47"/>
      <c r="E30" s="120" t="s">
        <v>187</v>
      </c>
      <c r="F30" s="122"/>
      <c r="G30" s="122"/>
      <c r="H30" s="122"/>
      <c r="I30" s="122">
        <v>11</v>
      </c>
      <c r="J30" s="122"/>
      <c r="N30" s="122">
        <f t="shared" si="2"/>
        <v>11</v>
      </c>
      <c r="O30" s="122">
        <f>IF(D30="X",0,IF(E30="X",0,VLOOKUP(E30,'4'!$K$3:$L$16,2,FALSE)))</f>
        <v>225</v>
      </c>
      <c r="P30" s="122">
        <f t="shared" si="3"/>
        <v>2475</v>
      </c>
    </row>
    <row r="31" spans="1:16" x14ac:dyDescent="0.35">
      <c r="A31" s="44"/>
      <c r="B31" s="120"/>
      <c r="C31" s="47" t="s">
        <v>394</v>
      </c>
      <c r="D31" s="47"/>
      <c r="E31" s="120" t="s">
        <v>56</v>
      </c>
      <c r="F31" s="122"/>
      <c r="G31" s="122"/>
      <c r="H31" s="122"/>
      <c r="I31" s="122">
        <v>5.85</v>
      </c>
      <c r="J31" s="122"/>
      <c r="N31" s="122">
        <f t="shared" si="2"/>
        <v>5.85</v>
      </c>
      <c r="O31" s="122">
        <f>IF(D31="X",0,IF(E31="X",0,VLOOKUP(E31,'4'!$K$3:$L$16,2,FALSE)))</f>
        <v>225</v>
      </c>
      <c r="P31" s="122">
        <f t="shared" si="3"/>
        <v>1316.25</v>
      </c>
    </row>
    <row r="32" spans="1:16" x14ac:dyDescent="0.35">
      <c r="A32" s="44"/>
      <c r="B32" s="120"/>
      <c r="C32" s="47" t="s">
        <v>391</v>
      </c>
      <c r="D32" s="47"/>
      <c r="E32" s="120" t="s">
        <v>187</v>
      </c>
      <c r="F32" s="122"/>
      <c r="G32" s="122"/>
      <c r="H32" s="122"/>
      <c r="I32" s="122">
        <v>5.2</v>
      </c>
      <c r="J32" s="122"/>
      <c r="N32" s="122">
        <f t="shared" si="2"/>
        <v>5.2</v>
      </c>
      <c r="O32" s="122">
        <f>IF(D32="X",0,IF(E32="X",0,VLOOKUP(E32,'4'!$K$3:$L$16,2,FALSE)))</f>
        <v>225</v>
      </c>
      <c r="P32" s="122">
        <f t="shared" si="3"/>
        <v>1170</v>
      </c>
    </row>
    <row r="33" spans="1:20" x14ac:dyDescent="0.35">
      <c r="A33" s="44"/>
      <c r="B33" s="120"/>
      <c r="C33" s="47" t="s">
        <v>385</v>
      </c>
      <c r="D33" s="47"/>
      <c r="E33" s="120" t="s">
        <v>60</v>
      </c>
      <c r="F33" s="122"/>
      <c r="G33" s="122"/>
      <c r="H33" s="122"/>
      <c r="I33" s="122"/>
      <c r="J33" s="122"/>
      <c r="K33" s="122">
        <v>1253</v>
      </c>
      <c r="N33" s="122">
        <f t="shared" si="2"/>
        <v>1253</v>
      </c>
      <c r="O33" s="122">
        <f>IF(D33="X",0,IF(E33="X",0,VLOOKUP(E33,'4'!$K$3:$L$16,2,FALSE)))</f>
        <v>225</v>
      </c>
      <c r="P33" s="122">
        <f t="shared" si="3"/>
        <v>281925</v>
      </c>
      <c r="T33">
        <v>17.95</v>
      </c>
    </row>
    <row r="34" spans="1:20" x14ac:dyDescent="0.35">
      <c r="A34" s="44"/>
      <c r="B34" s="120"/>
      <c r="C34" s="47" t="s">
        <v>319</v>
      </c>
      <c r="D34" s="47"/>
      <c r="E34" s="120" t="s">
        <v>187</v>
      </c>
      <c r="F34" s="122"/>
      <c r="G34" s="122"/>
      <c r="H34" s="122"/>
      <c r="I34" s="122">
        <v>18.8</v>
      </c>
      <c r="J34" s="122"/>
      <c r="N34" s="122">
        <f t="shared" si="2"/>
        <v>18.8</v>
      </c>
      <c r="O34" s="122">
        <f>IF(D34="X",0,IF(E34="X",0,VLOOKUP(E34,'4'!$K$3:$L$16,2,FALSE)))</f>
        <v>225</v>
      </c>
      <c r="P34" s="122">
        <f t="shared" si="3"/>
        <v>4230</v>
      </c>
    </row>
    <row r="35" spans="1:20" x14ac:dyDescent="0.35">
      <c r="A35" s="44"/>
      <c r="B35" s="120"/>
      <c r="C35" s="47" t="s">
        <v>389</v>
      </c>
      <c r="D35" s="47"/>
      <c r="E35" s="120" t="s">
        <v>187</v>
      </c>
      <c r="F35" s="122"/>
      <c r="G35" s="122"/>
      <c r="H35" s="122"/>
      <c r="I35" s="122">
        <v>8.85</v>
      </c>
      <c r="J35" s="122"/>
      <c r="N35" s="122">
        <f t="shared" si="2"/>
        <v>8.85</v>
      </c>
      <c r="O35" s="122">
        <f>IF(D35="X",0,IF(E35="X",0,VLOOKUP(E35,'4'!$K$3:$L$16,2,FALSE)))</f>
        <v>225</v>
      </c>
      <c r="P35" s="122">
        <f t="shared" si="3"/>
        <v>1991.25</v>
      </c>
    </row>
    <row r="36" spans="1:20" x14ac:dyDescent="0.35">
      <c r="A36" s="44"/>
      <c r="B36" s="120"/>
      <c r="C36" s="47" t="s">
        <v>319</v>
      </c>
      <c r="D36" s="47"/>
      <c r="E36" s="120" t="s">
        <v>187</v>
      </c>
      <c r="F36" s="122"/>
      <c r="G36" s="122"/>
      <c r="H36" s="122"/>
      <c r="I36" s="122">
        <v>18.8</v>
      </c>
      <c r="J36" s="122"/>
      <c r="N36" s="122">
        <f t="shared" si="2"/>
        <v>18.8</v>
      </c>
      <c r="O36" s="122">
        <f>IF(D36="X",0,IF(E36="X",0,VLOOKUP(E36,'4'!$K$3:$L$16,2,FALSE)))</f>
        <v>225</v>
      </c>
      <c r="P36" s="122">
        <f t="shared" si="3"/>
        <v>4230</v>
      </c>
    </row>
    <row r="37" spans="1:20" x14ac:dyDescent="0.35">
      <c r="A37" s="44"/>
      <c r="B37" s="120"/>
      <c r="C37" s="47" t="s">
        <v>392</v>
      </c>
      <c r="D37" s="47"/>
      <c r="E37" s="120" t="s">
        <v>187</v>
      </c>
      <c r="F37" s="122"/>
      <c r="G37" s="122"/>
      <c r="H37" s="122"/>
      <c r="I37" s="122">
        <v>8.85</v>
      </c>
      <c r="J37" s="122"/>
      <c r="N37" s="122">
        <f t="shared" si="2"/>
        <v>8.85</v>
      </c>
      <c r="O37" s="122">
        <f>IF(D37="X",0,IF(E37="X",0,VLOOKUP(E37,'4'!$K$3:$L$16,2,FALSE)))</f>
        <v>225</v>
      </c>
      <c r="P37" s="122">
        <f t="shared" si="3"/>
        <v>1991.25</v>
      </c>
    </row>
    <row r="38" spans="1:20" x14ac:dyDescent="0.35">
      <c r="A38" s="44"/>
      <c r="B38" s="120"/>
      <c r="C38" s="47" t="s">
        <v>395</v>
      </c>
      <c r="D38" s="47"/>
      <c r="E38" s="120" t="s">
        <v>187</v>
      </c>
      <c r="F38" s="122"/>
      <c r="G38" s="122"/>
      <c r="H38" s="122"/>
      <c r="I38" s="122">
        <v>8.1999999999999993</v>
      </c>
      <c r="J38" s="122"/>
      <c r="N38" s="122">
        <f t="shared" si="2"/>
        <v>8.1999999999999993</v>
      </c>
      <c r="O38" s="122">
        <f>IF(D38="X",0,IF(E38="X",0,VLOOKUP(E38,'4'!$K$3:$L$16,2,FALSE)))</f>
        <v>225</v>
      </c>
      <c r="P38" s="122">
        <f t="shared" si="3"/>
        <v>1844.9999999999998</v>
      </c>
    </row>
    <row r="39" spans="1:20" x14ac:dyDescent="0.35">
      <c r="A39" s="44"/>
      <c r="B39" s="120"/>
      <c r="C39" s="47" t="s">
        <v>393</v>
      </c>
      <c r="D39" s="47"/>
      <c r="E39" s="120" t="s">
        <v>187</v>
      </c>
      <c r="F39" s="122"/>
      <c r="G39" s="122"/>
      <c r="H39" s="122"/>
      <c r="I39" s="122">
        <v>11</v>
      </c>
      <c r="J39" s="122"/>
      <c r="N39" s="122">
        <f t="shared" si="2"/>
        <v>11</v>
      </c>
      <c r="O39" s="122">
        <f>IF(D39="X",0,IF(E39="X",0,VLOOKUP(E39,'4'!$K$3:$L$16,2,FALSE)))</f>
        <v>225</v>
      </c>
      <c r="P39" s="122">
        <f t="shared" si="3"/>
        <v>2475</v>
      </c>
    </row>
    <row r="40" spans="1:20" x14ac:dyDescent="0.35">
      <c r="A40" s="44"/>
      <c r="B40" s="120"/>
      <c r="C40" s="47" t="s">
        <v>281</v>
      </c>
      <c r="D40" s="47"/>
      <c r="E40" s="120" t="s">
        <v>57</v>
      </c>
      <c r="F40" s="122"/>
      <c r="G40" s="122"/>
      <c r="H40" s="122">
        <v>260</v>
      </c>
      <c r="I40" s="122"/>
      <c r="J40" s="122"/>
      <c r="N40" s="122">
        <f t="shared" si="2"/>
        <v>260</v>
      </c>
      <c r="O40" s="122">
        <f>IF(D40="X",0,IF(E40="X",0,VLOOKUP(E40,'4'!$K$3:$L$16,2,FALSE)))</f>
        <v>225</v>
      </c>
      <c r="P40" s="122">
        <f t="shared" si="3"/>
        <v>58500</v>
      </c>
      <c r="R40">
        <v>41.6</v>
      </c>
      <c r="S40">
        <v>41.6</v>
      </c>
    </row>
    <row r="41" spans="1:20" x14ac:dyDescent="0.35">
      <c r="A41" s="44"/>
      <c r="B41" s="120"/>
      <c r="C41" s="47" t="s">
        <v>396</v>
      </c>
      <c r="D41" s="47"/>
      <c r="E41" s="120" t="s">
        <v>56</v>
      </c>
      <c r="F41" s="122"/>
      <c r="G41" s="122">
        <v>16.3</v>
      </c>
      <c r="H41" s="122"/>
      <c r="I41" s="122"/>
      <c r="J41" s="122"/>
      <c r="N41" s="122">
        <f t="shared" si="2"/>
        <v>16.3</v>
      </c>
      <c r="O41" s="122">
        <f>IF(D41="X",0,IF(E41="X",0,VLOOKUP(E41,'4'!$K$3:$L$16,2,FALSE)))</f>
        <v>225</v>
      </c>
      <c r="P41" s="122">
        <f t="shared" si="3"/>
        <v>3667.5</v>
      </c>
    </row>
    <row r="42" spans="1:20" x14ac:dyDescent="0.35">
      <c r="A42" s="44"/>
      <c r="B42" s="120"/>
      <c r="C42" s="175" t="s">
        <v>397</v>
      </c>
      <c r="D42" s="47" t="s">
        <v>300</v>
      </c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20" x14ac:dyDescent="0.35">
      <c r="A43" s="44"/>
      <c r="B43" s="120"/>
      <c r="C43" s="47" t="s">
        <v>380</v>
      </c>
      <c r="D43" s="47" t="s">
        <v>300</v>
      </c>
      <c r="E43" s="120" t="s">
        <v>54</v>
      </c>
      <c r="F43" s="122"/>
      <c r="G43" s="122">
        <v>41</v>
      </c>
      <c r="H43" s="122"/>
      <c r="I43" s="122"/>
      <c r="J43" s="122"/>
      <c r="N43" s="122">
        <f t="shared" si="2"/>
        <v>41</v>
      </c>
      <c r="O43" s="122">
        <f>IF(D43="X",0,IF(E43="X",0,VLOOKUP(E43,'4'!$K$3:$L$16,2,FALSE)))</f>
        <v>0</v>
      </c>
      <c r="P43" s="122">
        <f t="shared" si="3"/>
        <v>0</v>
      </c>
      <c r="R43">
        <v>12</v>
      </c>
      <c r="S43">
        <v>12</v>
      </c>
      <c r="T43">
        <v>34.200000000000003</v>
      </c>
    </row>
    <row r="44" spans="1:20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20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20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20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20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4">SUM(F4:F494)</f>
        <v>16.399999999999999</v>
      </c>
      <c r="G495" s="105">
        <f t="shared" si="4"/>
        <v>281.95000000000005</v>
      </c>
      <c r="H495" s="105">
        <f t="shared" si="4"/>
        <v>260</v>
      </c>
      <c r="I495" s="105">
        <f t="shared" si="4"/>
        <v>303.70000000000005</v>
      </c>
      <c r="J495" s="105">
        <f t="shared" si="4"/>
        <v>11.05</v>
      </c>
      <c r="K495" s="105">
        <f t="shared" si="4"/>
        <v>2506</v>
      </c>
      <c r="L495" s="105">
        <f t="shared" si="4"/>
        <v>0</v>
      </c>
      <c r="M495" s="105">
        <f t="shared" si="4"/>
        <v>0</v>
      </c>
      <c r="Q495" s="93" t="s">
        <v>174</v>
      </c>
      <c r="R495" s="105">
        <f t="shared" ref="R495:W495" si="5">SUM(R4:R494)</f>
        <v>78.900000000000006</v>
      </c>
      <c r="S495" s="105">
        <f t="shared" si="5"/>
        <v>78.900000000000006</v>
      </c>
      <c r="T495" s="105">
        <f t="shared" si="5"/>
        <v>85</v>
      </c>
      <c r="U495" s="105">
        <f t="shared" si="5"/>
        <v>0</v>
      </c>
      <c r="V495" s="105">
        <f t="shared" si="5"/>
        <v>0</v>
      </c>
      <c r="W495" s="105">
        <f t="shared" si="5"/>
        <v>85.8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IF('4'!K3="", "Vrije categorie",'4'!K3)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IF('4'!K4="", "Vrije categorie",'4'!K4)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40.6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38.700000000000003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79.300000000000011</v>
      </c>
      <c r="O500" s="95"/>
      <c r="P500" s="106" cm="1">
        <f t="array" ref="P500">SUMPRODUCT(--($E$4:$E$494=C500),--($D$4:$D$494=""),$P$4:$P$494)</f>
        <v>17842.5</v>
      </c>
    </row>
    <row r="501" spans="3:16" x14ac:dyDescent="0.35">
      <c r="C501" s="95" t="str">
        <f>IF('4'!K5="", "Vrije categorie",'4'!K5)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260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260</v>
      </c>
      <c r="O501" s="95"/>
      <c r="P501" s="106" cm="1">
        <f t="array" ref="P501">SUMPRODUCT(--($E$4:$E$494=C501),--($D$4:$D$494=""),$P$4:$P$494)</f>
        <v>58500</v>
      </c>
    </row>
    <row r="502" spans="3:16" x14ac:dyDescent="0.35">
      <c r="C502" s="95" t="str">
        <f>IF('4'!K6="", "Vrije categorie",'4'!K6)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IF('4'!K7="", "Vrije categorie",'4'!K7)</f>
        <v>E</v>
      </c>
      <c r="F503" s="106" cm="1">
        <f t="array" ref="F503">SUMPRODUCT(--($E$4:$E$494=C503),--($D$4:$D$494=""),$F$4:$F$494)</f>
        <v>16.399999999999999</v>
      </c>
      <c r="G503" s="106" cm="1">
        <f t="array" ref="G503">SUMPRODUCT(--($E$4:$E$494=C503),--($D$4:$D$494=""),$G$4:$G$494)</f>
        <v>200.35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11.05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227.8</v>
      </c>
      <c r="O503" s="95"/>
      <c r="P503" s="106" cm="1">
        <f t="array" ref="P503">SUMPRODUCT(--($E$4:$E$494=C503),--($D$4:$D$494=""),$P$4:$P$494)</f>
        <v>51255</v>
      </c>
    </row>
    <row r="504" spans="3:16" x14ac:dyDescent="0.35">
      <c r="C504" s="95" t="str">
        <f>IF('4'!K8="", "Vrije categorie",'4'!K8)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IF('4'!K9="", "Vrije categorie",'4'!K9)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265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265</v>
      </c>
      <c r="O505" s="95"/>
      <c r="P505" s="106" cm="1">
        <f t="array" ref="P505">SUMPRODUCT(--($E$4:$E$494=C505),--($D$4:$D$494=""),$P$4:$P$494)</f>
        <v>59625</v>
      </c>
    </row>
    <row r="506" spans="3:16" x14ac:dyDescent="0.35">
      <c r="C506" s="95" t="str">
        <f>IF('4'!K10="", "Vrije categorie",'4'!K10)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2506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2506</v>
      </c>
      <c r="O506" s="95"/>
      <c r="P506" s="106" cm="1">
        <f t="array" ref="P506">SUMPRODUCT(--($E$4:$E$494=C506),--($D$4:$D$494=""),$P$4:$P$494)</f>
        <v>563850</v>
      </c>
    </row>
    <row r="507" spans="3:16" x14ac:dyDescent="0.35">
      <c r="C507" s="95" t="str">
        <f>IF('4'!K11="", "Vrije categorie",'4'!K11)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IF('4'!K12="", "Vrije categorie",'4'!K12)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IF('4'!K13="", "Vrije categorie",'4'!K13)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IF('4'!K14="", "Vrije categorie",'4'!K14)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IF('4'!K15="", "Vrije categorie",'4'!K15)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16.399999999999999</v>
      </c>
      <c r="G512" s="107">
        <f t="shared" ref="G512:M512" si="7">SUM(G499:G511)</f>
        <v>240.95</v>
      </c>
      <c r="H512" s="107">
        <f t="shared" si="7"/>
        <v>260</v>
      </c>
      <c r="I512" s="107">
        <f t="shared" si="7"/>
        <v>303.7</v>
      </c>
      <c r="J512" s="107">
        <f t="shared" si="7"/>
        <v>11.05</v>
      </c>
      <c r="K512" s="107">
        <f t="shared" si="7"/>
        <v>2506</v>
      </c>
      <c r="L512" s="107">
        <f t="shared" si="7"/>
        <v>0</v>
      </c>
      <c r="M512" s="107">
        <f t="shared" si="7"/>
        <v>0</v>
      </c>
      <c r="N512" s="107">
        <f t="shared" si="6"/>
        <v>3338.1</v>
      </c>
      <c r="O512" s="107"/>
      <c r="P512" s="107">
        <f>SUM(P499:P511)</f>
        <v>751072.5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5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5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5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41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41</v>
      </c>
    </row>
    <row r="523" spans="3:16" x14ac:dyDescent="0.35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5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5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5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5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5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5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5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10">SUM(G518:G530)</f>
        <v>41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41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abSelected="1" workbookViewId="0">
      <selection activeCell="R31" sqref="R31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'5a'!P499/M3</f>
        <v>#DIV/0!</v>
      </c>
    </row>
    <row r="4" spans="1:14" x14ac:dyDescent="0.35">
      <c r="A4" s="56" t="s">
        <v>81</v>
      </c>
      <c r="B4" s="200" t="str">
        <f>VLOOKUP(H5,'Kosten VSR (her)controles'!A5:E54,3)</f>
        <v>Sporthal de Zwet G306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'5a'!P500/M4</f>
        <v>#DIV/0!</v>
      </c>
    </row>
    <row r="5" spans="1:14" x14ac:dyDescent="0.35">
      <c r="A5" s="57" t="s">
        <v>82</v>
      </c>
      <c r="B5" s="201" t="str">
        <f>VLOOKUP(H5,'Kosten VSR (her)controles'!A5:E54,4)</f>
        <v>De Klencke 32</v>
      </c>
      <c r="C5" s="201"/>
      <c r="D5" s="201"/>
      <c r="E5" s="201"/>
      <c r="F5" s="197" t="s">
        <v>84</v>
      </c>
      <c r="G5" s="197"/>
      <c r="H5" s="53">
        <f>'Kosten VSR (her)controles'!A9</f>
        <v>5</v>
      </c>
      <c r="K5" s="74" t="s">
        <v>57</v>
      </c>
      <c r="L5" s="86">
        <v>225</v>
      </c>
      <c r="M5" s="147"/>
      <c r="N5" s="127" t="e">
        <f>'5a'!P501/M5</f>
        <v>#DIV/0!</v>
      </c>
    </row>
    <row r="6" spans="1:14" x14ac:dyDescent="0.35">
      <c r="A6" s="58" t="s">
        <v>83</v>
      </c>
      <c r="B6" s="202" t="str">
        <f>VLOOKUP(H5,'Kosten VSR (her)controles'!A5:E54,5)</f>
        <v>Zuidlaren</v>
      </c>
      <c r="C6" s="202"/>
      <c r="D6" s="202"/>
      <c r="E6" s="202"/>
      <c r="F6" s="198" t="s">
        <v>85</v>
      </c>
      <c r="G6" s="198"/>
      <c r="H6" s="54" t="str">
        <f>CONCATENATE(H5,"a")</f>
        <v>5a</v>
      </c>
      <c r="K6" s="74" t="s">
        <v>58</v>
      </c>
      <c r="L6" s="86">
        <v>225</v>
      </c>
      <c r="M6" s="147"/>
      <c r="N6" s="127" t="e">
        <f>'5a'!P502/M6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'5a'!P503/M7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225</v>
      </c>
      <c r="G8" s="186" t="s">
        <v>440</v>
      </c>
      <c r="H8" s="187"/>
      <c r="I8" s="188">
        <v>4</v>
      </c>
      <c r="K8" s="74" t="s">
        <v>59</v>
      </c>
      <c r="L8" s="86">
        <v>52</v>
      </c>
      <c r="M8" s="147"/>
      <c r="N8" s="126" t="e">
        <f>'5a'!P504/M8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'5a'!P505/M9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'5a'!P506/M10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'5a'!P507/M11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'5a'!P508/M12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'5a'!N512</f>
        <v>1727.15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'5a'!P512</f>
        <v>388608.75</v>
      </c>
      <c r="E17" s="193" t="s">
        <v>167</v>
      </c>
      <c r="F17" s="193"/>
      <c r="G17" s="84">
        <f>D17/E8</f>
        <v>1727.15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'5a'!G512</f>
        <v>0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'5a'!F512-E27</f>
        <v>137.1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'5a'!S495</f>
        <v>24.8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'5a'!R495</f>
        <v>24.8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'5a'!T495</f>
        <v>38.950000000000003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'5a'!N505</f>
        <v>181.99999999999997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441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workbookViewId="0">
      <selection activeCell="A18" sqref="A18:XFD18"/>
    </sheetView>
  </sheetViews>
  <sheetFormatPr defaultRowHeight="14.5" x14ac:dyDescent="0.35"/>
  <cols>
    <col min="1" max="1" width="5.453125" bestFit="1" customWidth="1"/>
    <col min="2" max="2" width="4" bestFit="1" customWidth="1"/>
    <col min="3" max="3" width="29.6328125" bestFit="1" customWidth="1"/>
    <col min="4" max="4" width="3.36328125" bestFit="1" customWidth="1"/>
    <col min="5" max="5" width="4.453125" bestFit="1" customWidth="1"/>
    <col min="6" max="11" width="11.90625" customWidth="1"/>
    <col min="12" max="13" width="11.90625" hidden="1" customWidth="1"/>
    <col min="14" max="14" width="7.54296875" bestFit="1" customWidth="1"/>
    <col min="15" max="15" width="6.542968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'5'!H5</f>
        <v>5</v>
      </c>
      <c r="B1" s="224" t="s">
        <v>81</v>
      </c>
      <c r="C1" s="225"/>
      <c r="D1" s="226" t="str">
        <f>VLOOKUP(A1,'Kosten VSR (her)controles'!A5:J54,3)</f>
        <v>Sporthal de Zwet G306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De Klencke 32 te Zuidlaren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398</v>
      </c>
      <c r="J3" s="80" t="s">
        <v>444</v>
      </c>
      <c r="K3" s="47" t="s">
        <v>285</v>
      </c>
      <c r="L3" s="47" t="s">
        <v>149</v>
      </c>
      <c r="M3" s="47" t="s">
        <v>285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 t="s">
        <v>256</v>
      </c>
      <c r="D4" s="47"/>
      <c r="E4" s="120" t="s">
        <v>54</v>
      </c>
      <c r="F4" s="122">
        <v>7.7</v>
      </c>
      <c r="G4" s="122"/>
      <c r="H4" s="122"/>
      <c r="I4" s="122"/>
      <c r="J4" s="122"/>
      <c r="N4" s="122">
        <f t="shared" ref="N4:N12" si="0">SUM(F4:M4)</f>
        <v>7.7</v>
      </c>
      <c r="O4" s="122">
        <f>IF(D4="X",0,IF(E4="X",0,VLOOKUP(E4,'5'!$K$3:$L$16,2,FALSE)))</f>
        <v>225</v>
      </c>
      <c r="P4" s="122">
        <f t="shared" ref="P4:P12" si="1">N4*O4</f>
        <v>1732.5</v>
      </c>
      <c r="R4">
        <v>6.8</v>
      </c>
      <c r="S4">
        <v>6.8</v>
      </c>
      <c r="T4">
        <v>6.8</v>
      </c>
    </row>
    <row r="5" spans="1:23" x14ac:dyDescent="0.35">
      <c r="A5" s="44"/>
      <c r="B5" s="120"/>
      <c r="C5" s="47" t="s">
        <v>284</v>
      </c>
      <c r="D5" s="47"/>
      <c r="E5" s="120" t="s">
        <v>54</v>
      </c>
      <c r="F5" s="122"/>
      <c r="G5" s="122"/>
      <c r="H5" s="122">
        <v>171.6</v>
      </c>
      <c r="I5" s="122"/>
      <c r="J5" s="122"/>
      <c r="N5" s="122">
        <f t="shared" si="0"/>
        <v>171.6</v>
      </c>
      <c r="O5" s="122">
        <f>IF(D5="X",0,IF(E5="X",0,VLOOKUP(E5,'5'!$K$3:$L$16,2,FALSE)))</f>
        <v>225</v>
      </c>
      <c r="P5" s="122">
        <f t="shared" si="1"/>
        <v>38610</v>
      </c>
      <c r="R5">
        <v>3.9</v>
      </c>
      <c r="S5">
        <v>3.9</v>
      </c>
      <c r="T5">
        <v>2.6</v>
      </c>
    </row>
    <row r="6" spans="1:23" x14ac:dyDescent="0.35">
      <c r="A6" s="44"/>
      <c r="B6" s="120"/>
      <c r="C6" s="47" t="s">
        <v>393</v>
      </c>
      <c r="D6" s="47"/>
      <c r="E6" s="120" t="s">
        <v>187</v>
      </c>
      <c r="F6" s="122"/>
      <c r="G6" s="122"/>
      <c r="H6" s="122"/>
      <c r="I6" s="122">
        <v>12.8</v>
      </c>
      <c r="J6" s="122"/>
      <c r="N6" s="122">
        <f t="shared" si="0"/>
        <v>12.8</v>
      </c>
      <c r="O6" s="122">
        <f>IF(D6="X",0,IF(E6="X",0,VLOOKUP(E6,'5'!$K$3:$L$16,2,FALSE)))</f>
        <v>225</v>
      </c>
      <c r="P6" s="122">
        <f t="shared" si="1"/>
        <v>2880</v>
      </c>
    </row>
    <row r="7" spans="1:23" x14ac:dyDescent="0.35">
      <c r="A7" s="44"/>
      <c r="B7" s="120"/>
      <c r="C7" s="47" t="s">
        <v>387</v>
      </c>
      <c r="D7" s="47"/>
      <c r="E7" s="120" t="s">
        <v>187</v>
      </c>
      <c r="F7" s="122"/>
      <c r="G7" s="122"/>
      <c r="H7" s="122"/>
      <c r="I7" s="122">
        <v>13.8</v>
      </c>
      <c r="J7" s="122"/>
      <c r="N7" s="122">
        <f t="shared" si="0"/>
        <v>13.8</v>
      </c>
      <c r="O7" s="122">
        <f>IF(D7="X",0,IF(E7="X",0,VLOOKUP(E7,'5'!$K$3:$L$16,2,FALSE)))</f>
        <v>225</v>
      </c>
      <c r="P7" s="122">
        <f t="shared" si="1"/>
        <v>3105</v>
      </c>
    </row>
    <row r="8" spans="1:23" x14ac:dyDescent="0.35">
      <c r="A8" s="44"/>
      <c r="B8" s="120"/>
      <c r="C8" s="47" t="s">
        <v>330</v>
      </c>
      <c r="D8" s="47"/>
      <c r="E8" s="120" t="s">
        <v>54</v>
      </c>
      <c r="F8" s="122"/>
      <c r="G8" s="122"/>
      <c r="H8" s="122"/>
      <c r="I8" s="122"/>
      <c r="J8">
        <v>9.3000000000000007</v>
      </c>
      <c r="N8" s="122">
        <f t="shared" si="0"/>
        <v>9.3000000000000007</v>
      </c>
      <c r="O8" s="122">
        <f>IF(D8="X",0,IF(E8="X",0,VLOOKUP(E8,'5'!$K$3:$L$16,2,FALSE)))</f>
        <v>225</v>
      </c>
      <c r="P8" s="122">
        <f t="shared" si="1"/>
        <v>2092.5</v>
      </c>
      <c r="R8">
        <v>8.5</v>
      </c>
      <c r="S8">
        <v>8.5</v>
      </c>
      <c r="T8">
        <v>3.3</v>
      </c>
    </row>
    <row r="9" spans="1:23" x14ac:dyDescent="0.35">
      <c r="A9" s="44"/>
      <c r="B9" s="120"/>
      <c r="C9" s="47" t="s">
        <v>388</v>
      </c>
      <c r="D9" s="47"/>
      <c r="E9" s="120" t="s">
        <v>187</v>
      </c>
      <c r="F9" s="122"/>
      <c r="G9" s="122"/>
      <c r="H9" s="122"/>
      <c r="I9" s="122">
        <v>22.3</v>
      </c>
      <c r="N9" s="122">
        <f t="shared" si="0"/>
        <v>22.3</v>
      </c>
      <c r="O9" s="122">
        <f>IF(D9="X",0,IF(E9="X",0,VLOOKUP(E9,'5'!$K$3:$L$16,2,FALSE)))</f>
        <v>225</v>
      </c>
      <c r="P9" s="122">
        <f t="shared" si="1"/>
        <v>5017.5</v>
      </c>
    </row>
    <row r="10" spans="1:23" x14ac:dyDescent="0.35">
      <c r="A10" s="44"/>
      <c r="B10" s="120"/>
      <c r="C10" s="47" t="s">
        <v>399</v>
      </c>
      <c r="D10" s="47"/>
      <c r="E10" s="120" t="s">
        <v>187</v>
      </c>
      <c r="F10" s="122"/>
      <c r="G10" s="122"/>
      <c r="H10" s="122"/>
      <c r="I10" s="122">
        <v>11</v>
      </c>
      <c r="N10" s="122">
        <f t="shared" si="0"/>
        <v>11</v>
      </c>
      <c r="O10" s="122">
        <f>IF(D10="X",0,IF(E10="X",0,VLOOKUP(E10,'5'!$K$3:$L$16,2,FALSE)))</f>
        <v>225</v>
      </c>
      <c r="P10" s="122">
        <f t="shared" si="1"/>
        <v>2475</v>
      </c>
    </row>
    <row r="11" spans="1:23" x14ac:dyDescent="0.35">
      <c r="A11" s="44"/>
      <c r="B11" s="120"/>
      <c r="C11" s="47" t="s">
        <v>282</v>
      </c>
      <c r="D11" s="47"/>
      <c r="E11" s="120" t="s">
        <v>187</v>
      </c>
      <c r="F11" s="122"/>
      <c r="G11" s="122"/>
      <c r="H11" s="122"/>
      <c r="I11" s="122">
        <v>1.7</v>
      </c>
      <c r="N11" s="122">
        <f t="shared" si="0"/>
        <v>1.7</v>
      </c>
      <c r="O11" s="122">
        <f>IF(D11="X",0,IF(E11="X",0,VLOOKUP(E11,'5'!$K$3:$L$16,2,FALSE)))</f>
        <v>225</v>
      </c>
      <c r="P11" s="122">
        <f t="shared" si="1"/>
        <v>382.5</v>
      </c>
    </row>
    <row r="12" spans="1:23" x14ac:dyDescent="0.35">
      <c r="A12" s="44"/>
      <c r="B12" s="120"/>
      <c r="C12" s="47" t="s">
        <v>330</v>
      </c>
      <c r="D12" s="47"/>
      <c r="E12" s="120" t="s">
        <v>54</v>
      </c>
      <c r="F12" s="122"/>
      <c r="G12" s="122"/>
      <c r="H12" s="122"/>
      <c r="I12" s="122"/>
      <c r="J12">
        <v>12.3</v>
      </c>
      <c r="N12" s="122">
        <f t="shared" si="0"/>
        <v>12.3</v>
      </c>
      <c r="O12" s="122">
        <f>IF(D12="X",0,IF(E12="X",0,VLOOKUP(E12,'5'!$K$3:$L$16,2,FALSE)))</f>
        <v>225</v>
      </c>
      <c r="P12" s="122">
        <f t="shared" si="1"/>
        <v>2767.5</v>
      </c>
    </row>
    <row r="13" spans="1:23" x14ac:dyDescent="0.35">
      <c r="A13" s="44"/>
      <c r="B13" s="120"/>
      <c r="C13" s="180" t="s">
        <v>388</v>
      </c>
      <c r="D13" s="47"/>
      <c r="E13" s="120" t="s">
        <v>187</v>
      </c>
      <c r="F13" s="122"/>
      <c r="G13" s="122"/>
      <c r="H13" s="122"/>
      <c r="I13" s="122">
        <v>22.3</v>
      </c>
      <c r="N13" s="122">
        <f t="shared" ref="N13:N29" si="2">SUM(F13:M13)</f>
        <v>22.3</v>
      </c>
      <c r="O13" s="122">
        <f>IF(D13="X",0,IF(E13="X",0,VLOOKUP(E13,'5'!$K$3:$L$16,2,FALSE)))</f>
        <v>225</v>
      </c>
      <c r="P13" s="122">
        <f t="shared" ref="P13:P29" si="3">N13*O13</f>
        <v>5017.5</v>
      </c>
    </row>
    <row r="14" spans="1:23" x14ac:dyDescent="0.35">
      <c r="A14" s="44"/>
      <c r="B14" s="120"/>
      <c r="C14" s="180" t="s">
        <v>399</v>
      </c>
      <c r="D14" s="47"/>
      <c r="E14" s="120" t="s">
        <v>187</v>
      </c>
      <c r="F14" s="122"/>
      <c r="G14" s="122"/>
      <c r="H14" s="122"/>
      <c r="I14" s="122">
        <v>11</v>
      </c>
      <c r="N14" s="122">
        <f t="shared" si="2"/>
        <v>11</v>
      </c>
      <c r="O14" s="122">
        <f>IF(D14="X",0,IF(E14="X",0,VLOOKUP(E14,'5'!$K$3:$L$16,2,FALSE)))</f>
        <v>225</v>
      </c>
      <c r="P14" s="122">
        <f t="shared" si="3"/>
        <v>2475</v>
      </c>
    </row>
    <row r="15" spans="1:23" x14ac:dyDescent="0.35">
      <c r="A15" s="44"/>
      <c r="B15" s="120"/>
      <c r="C15" s="180" t="s">
        <v>400</v>
      </c>
      <c r="D15" s="47"/>
      <c r="E15" s="120" t="s">
        <v>187</v>
      </c>
      <c r="F15" s="122"/>
      <c r="G15" s="122"/>
      <c r="H15" s="122"/>
      <c r="I15" s="122">
        <v>1.7</v>
      </c>
      <c r="N15" s="122">
        <f t="shared" si="2"/>
        <v>1.7</v>
      </c>
      <c r="O15" s="122">
        <f>IF(D15="X",0,IF(E15="X",0,VLOOKUP(E15,'5'!$K$3:$L$16,2,FALSE)))</f>
        <v>225</v>
      </c>
      <c r="P15" s="122">
        <f t="shared" si="3"/>
        <v>382.5</v>
      </c>
    </row>
    <row r="16" spans="1:23" x14ac:dyDescent="0.35">
      <c r="A16" s="44"/>
      <c r="B16" s="120"/>
      <c r="C16" s="180" t="s">
        <v>394</v>
      </c>
      <c r="D16" s="47"/>
      <c r="E16" s="120" t="s">
        <v>56</v>
      </c>
      <c r="F16" s="122"/>
      <c r="G16" s="122"/>
      <c r="H16" s="122"/>
      <c r="I16" s="122">
        <v>3.4</v>
      </c>
      <c r="N16" s="122">
        <f t="shared" si="2"/>
        <v>3.4</v>
      </c>
      <c r="O16" s="122">
        <f>IF(D16="X",0,IF(E16="X",0,VLOOKUP(E16,'5'!$K$3:$L$16,2,FALSE)))</f>
        <v>225</v>
      </c>
      <c r="P16" s="122">
        <f t="shared" si="3"/>
        <v>765</v>
      </c>
    </row>
    <row r="17" spans="1:20" x14ac:dyDescent="0.35">
      <c r="A17" s="44"/>
      <c r="B17" s="120"/>
      <c r="C17" s="47" t="s">
        <v>401</v>
      </c>
      <c r="D17" s="47"/>
      <c r="E17" s="120" t="s">
        <v>187</v>
      </c>
      <c r="F17" s="122"/>
      <c r="G17" s="122"/>
      <c r="H17" s="122"/>
      <c r="I17" s="122">
        <v>1.6</v>
      </c>
      <c r="N17" s="122">
        <f t="shared" si="2"/>
        <v>1.6</v>
      </c>
      <c r="O17" s="122">
        <f>IF(D17="X",0,IF(E17="X",0,VLOOKUP(E17,'5'!$K$3:$L$16,2,FALSE)))</f>
        <v>225</v>
      </c>
      <c r="P17" s="122">
        <f t="shared" si="3"/>
        <v>360</v>
      </c>
    </row>
    <row r="18" spans="1:20" x14ac:dyDescent="0.35">
      <c r="A18" s="44"/>
      <c r="B18" s="120"/>
      <c r="C18" s="47" t="s">
        <v>385</v>
      </c>
      <c r="D18" s="47"/>
      <c r="E18" s="120" t="s">
        <v>60</v>
      </c>
      <c r="F18" s="122"/>
      <c r="G18" s="122"/>
      <c r="H18" s="122"/>
      <c r="I18" s="122"/>
      <c r="K18">
        <v>1176</v>
      </c>
      <c r="N18" s="122">
        <f t="shared" si="2"/>
        <v>1176</v>
      </c>
      <c r="O18" s="122">
        <f>IF(D18="X",0,IF(E18="X",0,VLOOKUP(E18,'5'!$K$3:$L$16,2,FALSE)))</f>
        <v>225</v>
      </c>
      <c r="P18" s="122">
        <f t="shared" si="3"/>
        <v>264600</v>
      </c>
      <c r="T18">
        <v>17.600000000000001</v>
      </c>
    </row>
    <row r="19" spans="1:20" x14ac:dyDescent="0.35">
      <c r="A19" s="44"/>
      <c r="B19" s="120"/>
      <c r="C19" s="47" t="s">
        <v>402</v>
      </c>
      <c r="D19" s="47"/>
      <c r="E19" s="120" t="s">
        <v>54</v>
      </c>
      <c r="F19" s="122">
        <v>129.4</v>
      </c>
      <c r="G19" s="122"/>
      <c r="H19" s="122"/>
      <c r="I19" s="122"/>
      <c r="N19" s="122">
        <f t="shared" si="2"/>
        <v>129.4</v>
      </c>
      <c r="O19" s="122">
        <f>IF(D19="X",0,IF(E19="X",0,VLOOKUP(E19,'5'!$K$3:$L$16,2,FALSE)))</f>
        <v>225</v>
      </c>
      <c r="P19" s="122">
        <f t="shared" si="3"/>
        <v>29115</v>
      </c>
    </row>
    <row r="20" spans="1:20" x14ac:dyDescent="0.35">
      <c r="A20" s="44"/>
      <c r="B20" s="120"/>
      <c r="C20" s="47" t="s">
        <v>330</v>
      </c>
      <c r="D20" s="47"/>
      <c r="E20" s="120" t="s">
        <v>54</v>
      </c>
      <c r="F20" s="122"/>
      <c r="G20" s="122"/>
      <c r="H20" s="122"/>
      <c r="I20" s="122"/>
      <c r="J20">
        <v>19.7</v>
      </c>
      <c r="N20" s="122">
        <f t="shared" si="2"/>
        <v>19.7</v>
      </c>
      <c r="O20" s="122">
        <f>IF(D20="X",0,IF(E20="X",0,VLOOKUP(E20,'5'!$K$3:$L$16,2,FALSE)))</f>
        <v>225</v>
      </c>
      <c r="P20" s="122">
        <f t="shared" si="3"/>
        <v>4432.5</v>
      </c>
    </row>
    <row r="21" spans="1:20" x14ac:dyDescent="0.35">
      <c r="A21" s="44"/>
      <c r="B21" s="120"/>
      <c r="C21" s="47" t="s">
        <v>388</v>
      </c>
      <c r="D21" s="47"/>
      <c r="E21" s="120" t="s">
        <v>187</v>
      </c>
      <c r="F21" s="122"/>
      <c r="G21" s="122"/>
      <c r="H21" s="122"/>
      <c r="I21" s="122">
        <v>22.3</v>
      </c>
      <c r="N21" s="122">
        <f t="shared" si="2"/>
        <v>22.3</v>
      </c>
      <c r="O21" s="122">
        <f>IF(D21="X",0,IF(E21="X",0,VLOOKUP(E21,'5'!$K$3:$L$16,2,FALSE)))</f>
        <v>225</v>
      </c>
      <c r="P21" s="122">
        <f t="shared" si="3"/>
        <v>5017.5</v>
      </c>
    </row>
    <row r="22" spans="1:20" x14ac:dyDescent="0.35">
      <c r="A22" s="44"/>
      <c r="B22" s="120"/>
      <c r="C22" s="47" t="s">
        <v>392</v>
      </c>
      <c r="D22" s="47"/>
      <c r="E22" s="120" t="s">
        <v>187</v>
      </c>
      <c r="F22" s="122"/>
      <c r="G22" s="122"/>
      <c r="H22" s="122"/>
      <c r="I22" s="122">
        <v>11</v>
      </c>
      <c r="N22" s="122">
        <f t="shared" si="2"/>
        <v>11</v>
      </c>
      <c r="O22" s="122">
        <f>IF(D22="X",0,IF(E22="X",0,VLOOKUP(E22,'5'!$K$3:$L$16,2,FALSE)))</f>
        <v>225</v>
      </c>
      <c r="P22" s="122">
        <f t="shared" si="3"/>
        <v>2475</v>
      </c>
    </row>
    <row r="23" spans="1:20" x14ac:dyDescent="0.35">
      <c r="A23" s="44"/>
      <c r="B23" s="120"/>
      <c r="C23" s="47" t="s">
        <v>282</v>
      </c>
      <c r="D23" s="47"/>
      <c r="E23" s="120" t="s">
        <v>187</v>
      </c>
      <c r="F23" s="122"/>
      <c r="G23" s="122"/>
      <c r="H23" s="122"/>
      <c r="I23" s="122">
        <v>1.7</v>
      </c>
      <c r="N23" s="122">
        <f t="shared" si="2"/>
        <v>1.7</v>
      </c>
      <c r="O23" s="122">
        <f>IF(D23="X",0,IF(E23="X",0,VLOOKUP(E23,'5'!$K$3:$L$16,2,FALSE)))</f>
        <v>225</v>
      </c>
      <c r="P23" s="122">
        <f t="shared" si="3"/>
        <v>382.5</v>
      </c>
    </row>
    <row r="24" spans="1:20" x14ac:dyDescent="0.35">
      <c r="A24" s="44"/>
      <c r="B24" s="120"/>
      <c r="C24" s="47" t="s">
        <v>330</v>
      </c>
      <c r="D24" s="47"/>
      <c r="E24" s="120" t="s">
        <v>187</v>
      </c>
      <c r="F24" s="122"/>
      <c r="G24" s="122"/>
      <c r="H24" s="122"/>
      <c r="I24" s="122"/>
      <c r="J24">
        <v>9.1999999999999993</v>
      </c>
      <c r="N24" s="122">
        <f t="shared" si="2"/>
        <v>9.1999999999999993</v>
      </c>
      <c r="O24" s="122">
        <f>IF(D24="X",0,IF(E24="X",0,VLOOKUP(E24,'5'!$K$3:$L$16,2,FALSE)))</f>
        <v>225</v>
      </c>
      <c r="P24" s="122">
        <f t="shared" si="3"/>
        <v>2070</v>
      </c>
      <c r="R24">
        <v>1.8</v>
      </c>
      <c r="S24">
        <v>1.8</v>
      </c>
      <c r="T24">
        <v>2.7</v>
      </c>
    </row>
    <row r="25" spans="1:20" x14ac:dyDescent="0.35">
      <c r="A25" s="44"/>
      <c r="B25" s="120"/>
      <c r="C25" s="47" t="s">
        <v>388</v>
      </c>
      <c r="D25" s="47"/>
      <c r="E25" s="120" t="s">
        <v>187</v>
      </c>
      <c r="F25" s="122"/>
      <c r="G25" s="122"/>
      <c r="H25" s="122"/>
      <c r="I25" s="122">
        <v>22.3</v>
      </c>
      <c r="J25" s="122"/>
      <c r="N25" s="122">
        <f t="shared" si="2"/>
        <v>22.3</v>
      </c>
      <c r="O25" s="122">
        <f>IF(D25="X",0,IF(E25="X",0,VLOOKUP(E25,'5'!$K$3:$L$16,2,FALSE)))</f>
        <v>225</v>
      </c>
      <c r="P25" s="122">
        <f t="shared" si="3"/>
        <v>5017.5</v>
      </c>
    </row>
    <row r="26" spans="1:20" x14ac:dyDescent="0.35">
      <c r="A26" s="44"/>
      <c r="B26" s="120"/>
      <c r="C26" s="47" t="s">
        <v>392</v>
      </c>
      <c r="D26" s="47"/>
      <c r="E26" s="120" t="s">
        <v>187</v>
      </c>
      <c r="F26" s="122"/>
      <c r="G26" s="122"/>
      <c r="H26" s="122"/>
      <c r="I26" s="122">
        <v>11</v>
      </c>
      <c r="J26" s="122"/>
      <c r="N26" s="122">
        <f t="shared" si="2"/>
        <v>11</v>
      </c>
      <c r="O26" s="122">
        <f>IF(D26="X",0,IF(E26="X",0,VLOOKUP(E26,'5'!$K$3:$L$16,2,FALSE)))</f>
        <v>225</v>
      </c>
      <c r="P26" s="122">
        <f t="shared" si="3"/>
        <v>2475</v>
      </c>
    </row>
    <row r="27" spans="1:20" x14ac:dyDescent="0.35">
      <c r="A27" s="44"/>
      <c r="B27" s="120"/>
      <c r="C27" s="47" t="s">
        <v>400</v>
      </c>
      <c r="D27" s="47"/>
      <c r="E27" s="120" t="s">
        <v>187</v>
      </c>
      <c r="F27" s="122"/>
      <c r="G27" s="122"/>
      <c r="H27" s="122"/>
      <c r="I27" s="122">
        <v>1.7</v>
      </c>
      <c r="J27" s="122"/>
      <c r="N27" s="122">
        <f t="shared" si="2"/>
        <v>1.7</v>
      </c>
      <c r="O27" s="122">
        <f>IF(D27="X",0,IF(E27="X",0,VLOOKUP(E27,'5'!$K$3:$L$16,2,FALSE)))</f>
        <v>225</v>
      </c>
      <c r="P27" s="122">
        <f t="shared" si="3"/>
        <v>382.5</v>
      </c>
    </row>
    <row r="28" spans="1:20" x14ac:dyDescent="0.35">
      <c r="A28" s="44"/>
      <c r="B28" s="120"/>
      <c r="C28" s="47" t="s">
        <v>395</v>
      </c>
      <c r="D28" s="47"/>
      <c r="E28" s="120" t="s">
        <v>187</v>
      </c>
      <c r="F28" s="122"/>
      <c r="G28" s="122"/>
      <c r="H28" s="122"/>
      <c r="I28" s="122">
        <v>4.5999999999999996</v>
      </c>
      <c r="J28" s="122"/>
      <c r="N28" s="122">
        <f t="shared" si="2"/>
        <v>4.5999999999999996</v>
      </c>
      <c r="O28" s="122">
        <f>IF(D28="X",0,IF(E28="X",0,VLOOKUP(E28,'5'!$K$3:$L$16,2,FALSE)))</f>
        <v>225</v>
      </c>
      <c r="P28" s="122">
        <f t="shared" si="3"/>
        <v>1035</v>
      </c>
    </row>
    <row r="29" spans="1:20" x14ac:dyDescent="0.35">
      <c r="A29" s="44"/>
      <c r="B29" s="120"/>
      <c r="C29" s="47" t="s">
        <v>403</v>
      </c>
      <c r="D29" s="47"/>
      <c r="E29" s="120" t="s">
        <v>56</v>
      </c>
      <c r="F29" s="122"/>
      <c r="G29" s="122"/>
      <c r="H29" s="122">
        <v>15.75</v>
      </c>
      <c r="I29" s="122"/>
      <c r="J29" s="122"/>
      <c r="N29" s="122">
        <f t="shared" si="2"/>
        <v>15.75</v>
      </c>
      <c r="O29" s="122">
        <f>IF(D29="X",0,IF(E29="X",0,VLOOKUP(E29,'5'!$K$3:$L$16,2,FALSE)))</f>
        <v>225</v>
      </c>
      <c r="P29" s="122">
        <f t="shared" si="3"/>
        <v>3543.75</v>
      </c>
      <c r="R29">
        <v>3.8</v>
      </c>
      <c r="S29">
        <v>3.8</v>
      </c>
      <c r="T29">
        <v>5.95</v>
      </c>
    </row>
    <row r="30" spans="1:20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20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20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4">SUM(F4:F494)</f>
        <v>137.1</v>
      </c>
      <c r="G495" s="105">
        <f t="shared" si="4"/>
        <v>0</v>
      </c>
      <c r="H495" s="105">
        <f t="shared" si="4"/>
        <v>187.35</v>
      </c>
      <c r="I495" s="105">
        <f t="shared" si="4"/>
        <v>176.2</v>
      </c>
      <c r="J495" s="105">
        <f t="shared" si="4"/>
        <v>50.5</v>
      </c>
      <c r="K495" s="105">
        <f t="shared" si="4"/>
        <v>1176</v>
      </c>
      <c r="L495" s="105">
        <f t="shared" si="4"/>
        <v>0</v>
      </c>
      <c r="M495" s="105">
        <f t="shared" si="4"/>
        <v>0</v>
      </c>
      <c r="Q495" s="93" t="s">
        <v>174</v>
      </c>
      <c r="R495" s="105">
        <f t="shared" ref="R495:W495" si="5">SUM(R4:R494)</f>
        <v>24.8</v>
      </c>
      <c r="S495" s="105">
        <f t="shared" si="5"/>
        <v>24.8</v>
      </c>
      <c r="T495" s="105">
        <f t="shared" si="5"/>
        <v>38.950000000000003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IF('5'!K4="", "Vrije categorie",'5'!K4)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15.75</v>
      </c>
      <c r="I500" s="106" cm="1">
        <f t="array" ref="I500">SUMPRODUCT(--($E$4:$E$494=C500),--($D$4:$D$494=""),$I$4:$I$494)</f>
        <v>3.4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1" si="6">SUM(F500:M500)</f>
        <v>19.149999999999999</v>
      </c>
      <c r="O500" s="95"/>
      <c r="P500" s="106" cm="1">
        <f t="array" ref="P500">SUMPRODUCT(--($E$4:$E$494=C500),--($D$4:$D$494=""),$P$4:$P$494)</f>
        <v>4308.75</v>
      </c>
    </row>
    <row r="501" spans="3:16" x14ac:dyDescent="0.35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IF('5'!K7="", "Vrije categorie",'5'!K7)</f>
        <v>E</v>
      </c>
      <c r="F503" s="106" cm="1">
        <f t="array" ref="F503">SUMPRODUCT(--($E$4:$E$494=C503),--($D$4:$D$494=""),$F$4:$F$494)</f>
        <v>137.1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171.6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41.3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350</v>
      </c>
      <c r="O503" s="95"/>
      <c r="P503" s="106" cm="1">
        <f t="array" ref="P503">SUMPRODUCT(--($E$4:$E$494=C503),--($D$4:$D$494=""),$P$4:$P$494)</f>
        <v>78750</v>
      </c>
    </row>
    <row r="504" spans="3:16" x14ac:dyDescent="0.35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172.79999999999998</v>
      </c>
      <c r="J505" s="106" cm="1">
        <f t="array" ref="J505">SUMPRODUCT(--($E$4:$E$494=C505),--($D$4:$D$494=""),$J$4:$J$494)</f>
        <v>9.1999999999999993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181.99999999999997</v>
      </c>
      <c r="O505" s="95"/>
      <c r="P505" s="106" cm="1">
        <f t="array" ref="P505">SUMPRODUCT(--($E$4:$E$494=C505),--($D$4:$D$494=""),$P$4:$P$494)</f>
        <v>40950</v>
      </c>
    </row>
    <row r="506" spans="3:16" x14ac:dyDescent="0.35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1176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>SUM(F506:M506)</f>
        <v>1176</v>
      </c>
      <c r="O506" s="95"/>
      <c r="P506" s="106" cm="1">
        <f t="array" ref="P506">SUMPRODUCT(--($E$4:$E$494=C506),--($D$4:$D$494=""),$P$4:$P$494)</f>
        <v>264600</v>
      </c>
    </row>
    <row r="507" spans="3:16" x14ac:dyDescent="0.35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137.1</v>
      </c>
      <c r="G512" s="107">
        <f t="shared" ref="G512:M512" si="7">SUM(G499:G511)</f>
        <v>0</v>
      </c>
      <c r="H512" s="107">
        <f t="shared" si="7"/>
        <v>187.35</v>
      </c>
      <c r="I512" s="107">
        <f t="shared" si="7"/>
        <v>176.2</v>
      </c>
      <c r="J512" s="107">
        <f t="shared" si="7"/>
        <v>50.5</v>
      </c>
      <c r="K512" s="107">
        <f t="shared" si="7"/>
        <v>1176</v>
      </c>
      <c r="L512" s="107">
        <f t="shared" si="7"/>
        <v>0</v>
      </c>
      <c r="M512" s="107">
        <f t="shared" si="7"/>
        <v>0</v>
      </c>
      <c r="N512" s="107">
        <f>SUM(F512:M512)</f>
        <v>1727.15</v>
      </c>
      <c r="O512" s="107"/>
      <c r="P512" s="107">
        <f>SUM(P499:P511)</f>
        <v>388608.75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5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5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5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5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5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5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5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5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5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5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5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6,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'6a'!P499/M3</f>
        <v>#DIV/0!</v>
      </c>
    </row>
    <row r="4" spans="1:14" x14ac:dyDescent="0.35">
      <c r="A4" s="56" t="s">
        <v>81</v>
      </c>
      <c r="B4" s="200" t="str">
        <f>VLOOKUP(H5,'Kosten VSR (her)controles'!A5:E54,3)</f>
        <v>Sporthal de Kamp G313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'6a'!P500/M4</f>
        <v>#DIV/0!</v>
      </c>
    </row>
    <row r="5" spans="1:14" x14ac:dyDescent="0.35">
      <c r="A5" s="57" t="s">
        <v>82</v>
      </c>
      <c r="B5" s="201" t="str">
        <f>VLOOKUP(H5,'Kosten VSR (her)controles'!A5:E54,4)</f>
        <v>Oosterkampen 1</v>
      </c>
      <c r="C5" s="201"/>
      <c r="D5" s="201"/>
      <c r="E5" s="201"/>
      <c r="F5" s="197" t="s">
        <v>84</v>
      </c>
      <c r="G5" s="197"/>
      <c r="H5" s="53">
        <f>'Kosten VSR (her)controles'!A10</f>
        <v>6</v>
      </c>
      <c r="K5" s="74" t="s">
        <v>57</v>
      </c>
      <c r="L5" s="86">
        <v>225</v>
      </c>
      <c r="M5" s="147"/>
      <c r="N5" s="127" t="e">
        <f>'6a'!P501/M5</f>
        <v>#DIV/0!</v>
      </c>
    </row>
    <row r="6" spans="1:14" x14ac:dyDescent="0.35">
      <c r="A6" s="58" t="s">
        <v>83</v>
      </c>
      <c r="B6" s="202" t="str">
        <f>VLOOKUP(H5,'Kosten VSR (her)controles'!A5:E54,5)</f>
        <v>Vries</v>
      </c>
      <c r="C6" s="202"/>
      <c r="D6" s="202"/>
      <c r="E6" s="202"/>
      <c r="F6" s="198" t="s">
        <v>85</v>
      </c>
      <c r="G6" s="198"/>
      <c r="H6" s="54" t="str">
        <f>CONCATENATE(H5,"a")</f>
        <v>6a</v>
      </c>
      <c r="K6" s="74" t="s">
        <v>58</v>
      </c>
      <c r="L6" s="86">
        <v>225</v>
      </c>
      <c r="M6" s="147"/>
      <c r="N6" s="127" t="e">
        <f>'6a'!P502/M6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'6a'!P503/M7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225</v>
      </c>
      <c r="G8" s="186" t="s">
        <v>440</v>
      </c>
      <c r="H8" s="187"/>
      <c r="I8" s="188">
        <v>5</v>
      </c>
      <c r="K8" s="74" t="s">
        <v>59</v>
      </c>
      <c r="L8" s="86">
        <v>52</v>
      </c>
      <c r="M8" s="147"/>
      <c r="N8" s="126" t="e">
        <f>'6a'!P504/M8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'6a'!P505/M9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'6a'!P506/M10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'6a'!P507/M11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'6a'!P508/M12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'6a'!N512</f>
        <v>1923.1979999999999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'6a'!P512</f>
        <v>432719.55</v>
      </c>
      <c r="E17" s="193" t="s">
        <v>167</v>
      </c>
      <c r="F17" s="193"/>
      <c r="G17" s="84">
        <f>D17/E8</f>
        <v>1923.1979999999999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'6a'!G512</f>
        <v>123.71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123.71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123.71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123.71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'6a'!F512-E27</f>
        <v>396.18799999999999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'6a'!S495</f>
        <v>44.4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'6a'!T495</f>
        <v>10.5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'6a'!N505</f>
        <v>225.61599999999999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441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zoomScaleNormal="100" workbookViewId="0">
      <selection activeCell="O35" sqref="O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1" width="11.90625" customWidth="1"/>
    <col min="12" max="12" width="11.90625" hidden="1" customWidth="1"/>
    <col min="13" max="13" width="11.90625" customWidth="1"/>
    <col min="14" max="14" width="7.54296875" customWidth="1"/>
    <col min="15" max="15" width="6.6328125" customWidth="1"/>
    <col min="16" max="16" width="9.90625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'6'!H5</f>
        <v>6</v>
      </c>
      <c r="B1" s="224" t="s">
        <v>81</v>
      </c>
      <c r="C1" s="225"/>
      <c r="D1" s="226" t="str">
        <f>VLOOKUP(A1,'Kosten VSR (her)controles'!A5:J54,3)</f>
        <v>Sporthal de Kamp G313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Oosterkampen 1 te Vries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398</v>
      </c>
      <c r="J3" s="80" t="s">
        <v>66</v>
      </c>
      <c r="K3" s="47" t="s">
        <v>252</v>
      </c>
      <c r="L3" s="47" t="s">
        <v>149</v>
      </c>
      <c r="M3" s="47" t="s">
        <v>285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 t="s">
        <v>272</v>
      </c>
      <c r="D4" s="47"/>
      <c r="E4" s="120" t="s">
        <v>54</v>
      </c>
      <c r="F4" s="122">
        <v>4.9000000000000004</v>
      </c>
      <c r="G4" s="122"/>
      <c r="H4" s="122"/>
      <c r="I4" s="122"/>
      <c r="J4" s="122"/>
      <c r="N4" s="122">
        <f t="shared" ref="N4:N46" si="0">SUM(F4:M4)</f>
        <v>4.9000000000000004</v>
      </c>
      <c r="O4" s="122">
        <f>IF(D4="X",0,IF(E4="X",0,VLOOKUP(E4,'6'!$K$3:$L$16,2,FALSE)))</f>
        <v>225</v>
      </c>
      <c r="P4" s="122">
        <f t="shared" ref="P4:P46" si="1">N4*O4</f>
        <v>1102.5</v>
      </c>
      <c r="S4">
        <v>44.4</v>
      </c>
      <c r="T4">
        <v>10.5</v>
      </c>
    </row>
    <row r="5" spans="1:23" x14ac:dyDescent="0.35">
      <c r="A5" s="44"/>
      <c r="B5" s="120"/>
      <c r="C5" s="47" t="s">
        <v>404</v>
      </c>
      <c r="D5" s="47"/>
      <c r="E5" s="120" t="s">
        <v>54</v>
      </c>
      <c r="F5" s="122"/>
      <c r="G5" s="122"/>
      <c r="H5" s="122"/>
      <c r="I5" s="122"/>
      <c r="J5" s="122"/>
      <c r="K5">
        <v>19.2</v>
      </c>
      <c r="N5" s="122">
        <f t="shared" si="0"/>
        <v>19.2</v>
      </c>
      <c r="O5" s="122">
        <f>IF(D5="X",0,IF(E5="X",0,VLOOKUP(E5,'6'!$K$3:$L$16,2,FALSE)))</f>
        <v>225</v>
      </c>
      <c r="P5" s="122">
        <f t="shared" si="1"/>
        <v>4320</v>
      </c>
    </row>
    <row r="6" spans="1:23" x14ac:dyDescent="0.35">
      <c r="A6" s="44"/>
      <c r="B6" s="120"/>
      <c r="C6" s="47" t="s">
        <v>405</v>
      </c>
      <c r="D6" s="47"/>
      <c r="E6" s="120" t="s">
        <v>187</v>
      </c>
      <c r="F6" s="122"/>
      <c r="G6" s="122"/>
      <c r="H6" s="122"/>
      <c r="I6" s="122"/>
      <c r="J6" s="122"/>
      <c r="K6">
        <v>4.3</v>
      </c>
      <c r="N6" s="122">
        <f t="shared" si="0"/>
        <v>4.3</v>
      </c>
      <c r="O6" s="122">
        <f>IF(D6="X",0,IF(E6="X",0,VLOOKUP(E6,'6'!$K$3:$L$16,2,FALSE)))</f>
        <v>225</v>
      </c>
      <c r="P6" s="122">
        <f t="shared" si="1"/>
        <v>967.5</v>
      </c>
    </row>
    <row r="7" spans="1:23" x14ac:dyDescent="0.35">
      <c r="A7" s="44"/>
      <c r="B7" s="120"/>
      <c r="C7" s="47" t="s">
        <v>406</v>
      </c>
      <c r="D7" s="47"/>
      <c r="E7" s="120" t="s">
        <v>187</v>
      </c>
      <c r="F7" s="122"/>
      <c r="G7" s="122"/>
      <c r="H7" s="122"/>
      <c r="I7" s="122"/>
      <c r="J7" s="122"/>
      <c r="K7">
        <v>3.2</v>
      </c>
      <c r="N7" s="122">
        <f t="shared" si="0"/>
        <v>3.2</v>
      </c>
      <c r="O7" s="122">
        <f>IF(D7="X",0,IF(E7="X",0,VLOOKUP(E7,'6'!$K$3:$L$16,2,FALSE)))</f>
        <v>225</v>
      </c>
      <c r="P7" s="122">
        <f t="shared" si="1"/>
        <v>720</v>
      </c>
    </row>
    <row r="8" spans="1:23" x14ac:dyDescent="0.35">
      <c r="A8" s="44"/>
      <c r="B8" s="120"/>
      <c r="C8" s="47" t="s">
        <v>407</v>
      </c>
      <c r="D8" s="47"/>
      <c r="E8" s="120" t="s">
        <v>187</v>
      </c>
      <c r="F8" s="122"/>
      <c r="G8" s="122"/>
      <c r="H8" s="122"/>
      <c r="I8" s="122"/>
      <c r="J8" s="122"/>
      <c r="K8">
        <v>5.3</v>
      </c>
      <c r="N8" s="122">
        <f t="shared" si="0"/>
        <v>5.3</v>
      </c>
      <c r="O8" s="122">
        <f>IF(D8="X",0,IF(E8="X",0,VLOOKUP(E8,'6'!$K$3:$L$16,2,FALSE)))</f>
        <v>225</v>
      </c>
      <c r="P8" s="122">
        <f t="shared" si="1"/>
        <v>1192.5</v>
      </c>
    </row>
    <row r="9" spans="1:23" x14ac:dyDescent="0.35">
      <c r="A9" s="44"/>
      <c r="B9" s="120"/>
      <c r="C9" s="47" t="s">
        <v>388</v>
      </c>
      <c r="D9" s="47"/>
      <c r="E9" s="120" t="s">
        <v>187</v>
      </c>
      <c r="F9" s="122"/>
      <c r="G9" s="122"/>
      <c r="H9" s="122"/>
      <c r="I9" s="122"/>
      <c r="J9" s="122"/>
      <c r="K9">
        <v>18.55</v>
      </c>
      <c r="N9" s="122">
        <f t="shared" si="0"/>
        <v>18.55</v>
      </c>
      <c r="O9" s="122">
        <f>IF(D9="X",0,IF(E9="X",0,VLOOKUP(E9,'6'!$K$3:$L$16,2,FALSE)))</f>
        <v>225</v>
      </c>
      <c r="P9" s="122">
        <f t="shared" si="1"/>
        <v>4173.75</v>
      </c>
    </row>
    <row r="10" spans="1:23" x14ac:dyDescent="0.35">
      <c r="A10" s="44"/>
      <c r="B10" s="120"/>
      <c r="C10" s="47" t="s">
        <v>282</v>
      </c>
      <c r="D10" s="47"/>
      <c r="E10" s="120" t="s">
        <v>187</v>
      </c>
      <c r="F10" s="122"/>
      <c r="G10" s="122"/>
      <c r="H10" s="122"/>
      <c r="I10" s="122"/>
      <c r="J10" s="122"/>
      <c r="K10">
        <v>0.8</v>
      </c>
      <c r="N10" s="122">
        <f t="shared" si="0"/>
        <v>0.8</v>
      </c>
      <c r="O10" s="122">
        <f>IF(D10="X",0,IF(E10="X",0,VLOOKUP(E10,'6'!$K$3:$L$16,2,FALSE)))</f>
        <v>225</v>
      </c>
      <c r="P10" s="122">
        <f t="shared" si="1"/>
        <v>180</v>
      </c>
    </row>
    <row r="11" spans="1:23" x14ac:dyDescent="0.35">
      <c r="A11" s="44"/>
      <c r="B11" s="120"/>
      <c r="C11" s="47" t="s">
        <v>389</v>
      </c>
      <c r="D11" s="47"/>
      <c r="E11" s="120" t="s">
        <v>187</v>
      </c>
      <c r="F11" s="122"/>
      <c r="G11" s="122"/>
      <c r="H11" s="122"/>
      <c r="I11" s="122"/>
      <c r="J11" s="122"/>
      <c r="K11">
        <v>4.4000000000000004</v>
      </c>
      <c r="N11" s="122">
        <f t="shared" si="0"/>
        <v>4.4000000000000004</v>
      </c>
      <c r="O11" s="122">
        <f>IF(D11="X",0,IF(E11="X",0,VLOOKUP(E11,'6'!$K$3:$L$16,2,FALSE)))</f>
        <v>225</v>
      </c>
      <c r="P11" s="122">
        <f t="shared" si="1"/>
        <v>990.00000000000011</v>
      </c>
    </row>
    <row r="12" spans="1:23" x14ac:dyDescent="0.35">
      <c r="A12" s="44"/>
      <c r="B12" s="120"/>
      <c r="C12" s="47" t="s">
        <v>388</v>
      </c>
      <c r="D12" s="47"/>
      <c r="E12" s="120" t="s">
        <v>187</v>
      </c>
      <c r="F12" s="122"/>
      <c r="G12" s="122"/>
      <c r="H12" s="122"/>
      <c r="I12" s="122"/>
      <c r="J12" s="122"/>
      <c r="K12">
        <v>18.55</v>
      </c>
      <c r="N12" s="122">
        <f t="shared" si="0"/>
        <v>18.55</v>
      </c>
      <c r="O12" s="122">
        <f>IF(D12="X",0,IF(E12="X",0,VLOOKUP(E12,'6'!$K$3:$L$16,2,FALSE)))</f>
        <v>225</v>
      </c>
      <c r="P12" s="122">
        <f t="shared" si="1"/>
        <v>4173.75</v>
      </c>
    </row>
    <row r="13" spans="1:23" x14ac:dyDescent="0.35">
      <c r="A13" s="44"/>
      <c r="B13" s="120"/>
      <c r="C13" s="47" t="s">
        <v>282</v>
      </c>
      <c r="D13" s="47"/>
      <c r="E13" s="120" t="s">
        <v>187</v>
      </c>
      <c r="F13" s="122"/>
      <c r="G13" s="122"/>
      <c r="H13" s="122"/>
      <c r="I13" s="122"/>
      <c r="J13" s="122"/>
      <c r="K13">
        <v>0.8</v>
      </c>
      <c r="N13" s="122">
        <f t="shared" si="0"/>
        <v>0.8</v>
      </c>
      <c r="O13" s="122">
        <f>IF(D13="X",0,IF(E13="X",0,VLOOKUP(E13,'6'!$K$3:$L$16,2,FALSE)))</f>
        <v>225</v>
      </c>
      <c r="P13" s="122">
        <f t="shared" si="1"/>
        <v>180</v>
      </c>
    </row>
    <row r="14" spans="1:23" x14ac:dyDescent="0.35">
      <c r="A14" s="44"/>
      <c r="B14" s="120"/>
      <c r="C14" s="47" t="s">
        <v>389</v>
      </c>
      <c r="D14" s="47"/>
      <c r="E14" s="120" t="s">
        <v>187</v>
      </c>
      <c r="F14" s="122"/>
      <c r="G14" s="122"/>
      <c r="H14" s="122"/>
      <c r="I14" s="122"/>
      <c r="J14" s="122"/>
      <c r="K14">
        <v>4.4000000000000004</v>
      </c>
      <c r="N14" s="122">
        <f t="shared" si="0"/>
        <v>4.4000000000000004</v>
      </c>
      <c r="O14" s="122">
        <f>IF(D14="X",0,IF(E14="X",0,VLOOKUP(E14,'6'!$K$3:$L$16,2,FALSE)))</f>
        <v>225</v>
      </c>
      <c r="P14" s="122">
        <f t="shared" si="1"/>
        <v>990.00000000000011</v>
      </c>
    </row>
    <row r="15" spans="1:23" x14ac:dyDescent="0.35">
      <c r="A15" s="44"/>
      <c r="B15" s="120"/>
      <c r="C15" s="47" t="s">
        <v>388</v>
      </c>
      <c r="D15" s="47"/>
      <c r="E15" s="120" t="s">
        <v>187</v>
      </c>
      <c r="F15" s="122"/>
      <c r="G15" s="122"/>
      <c r="H15" s="122"/>
      <c r="I15" s="122"/>
      <c r="J15" s="122"/>
      <c r="K15">
        <v>18.55</v>
      </c>
      <c r="N15" s="122">
        <f t="shared" si="0"/>
        <v>18.55</v>
      </c>
      <c r="O15" s="122">
        <f>IF(D15="X",0,IF(E15="X",0,VLOOKUP(E15,'6'!$K$3:$L$16,2,FALSE)))</f>
        <v>225</v>
      </c>
      <c r="P15" s="122">
        <f t="shared" si="1"/>
        <v>4173.75</v>
      </c>
    </row>
    <row r="16" spans="1:23" x14ac:dyDescent="0.35">
      <c r="A16" s="44"/>
      <c r="B16" s="120"/>
      <c r="C16" s="47" t="s">
        <v>282</v>
      </c>
      <c r="D16" s="47"/>
      <c r="E16" s="120" t="s">
        <v>187</v>
      </c>
      <c r="F16" s="122"/>
      <c r="G16" s="122"/>
      <c r="H16" s="122"/>
      <c r="I16" s="122"/>
      <c r="J16" s="122"/>
      <c r="K16">
        <v>0.8</v>
      </c>
      <c r="N16" s="122">
        <f t="shared" si="0"/>
        <v>0.8</v>
      </c>
      <c r="O16" s="122">
        <f>IF(D16="X",0,IF(E16="X",0,VLOOKUP(E16,'6'!$K$3:$L$16,2,FALSE)))</f>
        <v>225</v>
      </c>
      <c r="P16" s="122">
        <f t="shared" si="1"/>
        <v>180</v>
      </c>
    </row>
    <row r="17" spans="1:16" x14ac:dyDescent="0.35">
      <c r="A17" s="44"/>
      <c r="B17" s="120"/>
      <c r="C17" s="47" t="s">
        <v>389</v>
      </c>
      <c r="D17" s="47"/>
      <c r="E17" s="120" t="s">
        <v>187</v>
      </c>
      <c r="F17" s="122"/>
      <c r="G17" s="122"/>
      <c r="H17" s="122"/>
      <c r="I17" s="122"/>
      <c r="J17" s="122"/>
      <c r="K17">
        <v>4.4000000000000004</v>
      </c>
      <c r="N17" s="122">
        <f t="shared" si="0"/>
        <v>4.4000000000000004</v>
      </c>
      <c r="O17" s="122">
        <f>IF(D17="X",0,IF(E17="X",0,VLOOKUP(E17,'6'!$K$3:$L$16,2,FALSE)))</f>
        <v>225</v>
      </c>
      <c r="P17" s="122">
        <f t="shared" si="1"/>
        <v>990.00000000000011</v>
      </c>
    </row>
    <row r="18" spans="1:16" x14ac:dyDescent="0.35">
      <c r="A18" s="44"/>
      <c r="B18" s="120"/>
      <c r="C18" s="47" t="s">
        <v>388</v>
      </c>
      <c r="D18" s="47"/>
      <c r="E18" s="120" t="s">
        <v>187</v>
      </c>
      <c r="F18" s="122"/>
      <c r="G18" s="122"/>
      <c r="H18" s="122"/>
      <c r="I18" s="122"/>
      <c r="J18" s="122"/>
      <c r="K18">
        <v>18.55</v>
      </c>
      <c r="N18" s="122">
        <f t="shared" si="0"/>
        <v>18.55</v>
      </c>
      <c r="O18" s="122">
        <f>IF(D18="X",0,IF(E18="X",0,VLOOKUP(E18,'6'!$K$3:$L$16,2,FALSE)))</f>
        <v>225</v>
      </c>
      <c r="P18" s="122">
        <f t="shared" si="1"/>
        <v>4173.75</v>
      </c>
    </row>
    <row r="19" spans="1:16" x14ac:dyDescent="0.35">
      <c r="A19" s="44"/>
      <c r="B19" s="120"/>
      <c r="C19" s="47" t="s">
        <v>282</v>
      </c>
      <c r="D19" s="47"/>
      <c r="E19" s="120" t="s">
        <v>187</v>
      </c>
      <c r="F19" s="122"/>
      <c r="G19" s="122"/>
      <c r="H19" s="122"/>
      <c r="I19" s="122"/>
      <c r="J19" s="122"/>
      <c r="K19">
        <v>0.8</v>
      </c>
      <c r="N19" s="122">
        <f t="shared" si="0"/>
        <v>0.8</v>
      </c>
      <c r="O19" s="122">
        <f>IF(D19="X",0,IF(E19="X",0,VLOOKUP(E19,'6'!$K$3:$L$16,2,FALSE)))</f>
        <v>225</v>
      </c>
      <c r="P19" s="122">
        <f t="shared" si="1"/>
        <v>180</v>
      </c>
    </row>
    <row r="20" spans="1:16" x14ac:dyDescent="0.35">
      <c r="A20" s="44"/>
      <c r="B20" s="120"/>
      <c r="C20" s="47" t="s">
        <v>389</v>
      </c>
      <c r="D20" s="47"/>
      <c r="E20" s="120" t="s">
        <v>187</v>
      </c>
      <c r="F20" s="122"/>
      <c r="G20" s="122"/>
      <c r="H20" s="122"/>
      <c r="I20" s="122"/>
      <c r="J20" s="122"/>
      <c r="K20">
        <v>4.4000000000000004</v>
      </c>
      <c r="N20" s="122">
        <f t="shared" si="0"/>
        <v>4.4000000000000004</v>
      </c>
      <c r="O20" s="122">
        <f>IF(D20="X",0,IF(E20="X",0,VLOOKUP(E20,'6'!$K$3:$L$16,2,FALSE)))</f>
        <v>225</v>
      </c>
      <c r="P20" s="122">
        <f t="shared" si="1"/>
        <v>990.00000000000011</v>
      </c>
    </row>
    <row r="21" spans="1:16" x14ac:dyDescent="0.35">
      <c r="A21" s="44"/>
      <c r="B21" s="120"/>
      <c r="C21" s="47" t="s">
        <v>408</v>
      </c>
      <c r="D21" s="47"/>
      <c r="E21" s="120" t="s">
        <v>187</v>
      </c>
      <c r="F21" s="122">
        <v>7.4159999999999995</v>
      </c>
      <c r="G21" s="122"/>
      <c r="H21" s="122"/>
      <c r="I21" s="122"/>
      <c r="J21" s="122"/>
      <c r="K21">
        <v>4.25</v>
      </c>
      <c r="N21" s="122">
        <f t="shared" si="0"/>
        <v>11.666</v>
      </c>
      <c r="O21" s="122">
        <f>IF(D21="X",0,IF(E21="X",0,VLOOKUP(E21,'6'!$K$3:$L$16,2,FALSE)))</f>
        <v>225</v>
      </c>
      <c r="P21" s="122">
        <f t="shared" si="1"/>
        <v>2624.85</v>
      </c>
    </row>
    <row r="22" spans="1:16" x14ac:dyDescent="0.35">
      <c r="A22" s="44"/>
      <c r="B22" s="120"/>
      <c r="C22" s="47" t="s">
        <v>391</v>
      </c>
      <c r="D22" s="47"/>
      <c r="E22" s="120" t="s">
        <v>187</v>
      </c>
      <c r="F22" s="122"/>
      <c r="G22" s="122"/>
      <c r="H22" s="122"/>
      <c r="I22" s="122"/>
      <c r="J22" s="122"/>
      <c r="K22">
        <v>2.15</v>
      </c>
      <c r="N22" s="122">
        <f t="shared" si="0"/>
        <v>2.15</v>
      </c>
      <c r="O22" s="122">
        <f>IF(D22="X",0,IF(E22="X",0,VLOOKUP(E22,'6'!$K$3:$L$16,2,FALSE)))</f>
        <v>225</v>
      </c>
      <c r="P22" s="122">
        <f t="shared" si="1"/>
        <v>483.75</v>
      </c>
    </row>
    <row r="23" spans="1:16" x14ac:dyDescent="0.35">
      <c r="A23" s="44"/>
      <c r="B23" s="120"/>
      <c r="C23" s="47" t="s">
        <v>409</v>
      </c>
      <c r="D23" s="47" t="s">
        <v>443</v>
      </c>
      <c r="E23" s="120" t="s">
        <v>59</v>
      </c>
      <c r="F23" s="122"/>
      <c r="G23" s="122"/>
      <c r="H23" s="122"/>
      <c r="I23" s="122"/>
      <c r="J23" s="122"/>
      <c r="N23" s="122">
        <f>SUM(F23:M23)</f>
        <v>0</v>
      </c>
      <c r="O23" s="122">
        <f>IF(D23="X",0,IF(E23="X",0,VLOOKUP(E23,'6'!$K$3:$L$16,2,FALSE)))</f>
        <v>0</v>
      </c>
      <c r="P23" s="122">
        <f t="shared" si="1"/>
        <v>0</v>
      </c>
    </row>
    <row r="24" spans="1:16" x14ac:dyDescent="0.35">
      <c r="A24" s="44"/>
      <c r="B24" s="120"/>
      <c r="C24" s="47" t="s">
        <v>410</v>
      </c>
      <c r="D24" s="47" t="s">
        <v>443</v>
      </c>
      <c r="E24" s="120" t="s">
        <v>59</v>
      </c>
      <c r="F24" s="122"/>
      <c r="G24" s="122"/>
      <c r="H24" s="122"/>
      <c r="I24" s="122"/>
      <c r="J24" s="122"/>
      <c r="N24" s="122">
        <f t="shared" si="0"/>
        <v>0</v>
      </c>
      <c r="O24" s="122">
        <f>IF(D24="X",0,IF(E24="X",0,VLOOKUP(E24,'6'!$K$3:$L$16,2,FALSE)))</f>
        <v>0</v>
      </c>
      <c r="P24" s="122">
        <f t="shared" si="1"/>
        <v>0</v>
      </c>
    </row>
    <row r="25" spans="1:16" x14ac:dyDescent="0.35">
      <c r="A25" s="44"/>
      <c r="B25" s="120"/>
      <c r="C25" s="47" t="s">
        <v>411</v>
      </c>
      <c r="D25" s="47" t="s">
        <v>443</v>
      </c>
      <c r="E25" s="120" t="s">
        <v>59</v>
      </c>
      <c r="F25" s="122">
        <v>0</v>
      </c>
      <c r="G25" s="122"/>
      <c r="H25" s="122"/>
      <c r="I25" s="122"/>
      <c r="J25" s="122"/>
      <c r="N25" s="122">
        <f t="shared" si="0"/>
        <v>0</v>
      </c>
      <c r="O25" s="122">
        <f>IF(D25="X",0,IF(E25="X",0,VLOOKUP(E25,'6'!$K$3:$L$16,2,FALSE)))</f>
        <v>0</v>
      </c>
      <c r="P25" s="122">
        <f t="shared" si="1"/>
        <v>0</v>
      </c>
    </row>
    <row r="26" spans="1:16" x14ac:dyDescent="0.35">
      <c r="A26" s="44"/>
      <c r="B26" s="120"/>
      <c r="C26" s="47" t="s">
        <v>278</v>
      </c>
      <c r="D26" s="47"/>
      <c r="E26" s="120" t="s">
        <v>54</v>
      </c>
      <c r="F26" s="122"/>
      <c r="G26" s="122">
        <v>123.71</v>
      </c>
      <c r="H26" s="122"/>
      <c r="I26" s="122"/>
      <c r="J26" s="122"/>
      <c r="N26" s="122">
        <f t="shared" si="0"/>
        <v>123.71</v>
      </c>
      <c r="O26" s="122">
        <f>IF(D26="X",0,IF(E26="X",0,VLOOKUP(E26,'6'!$K$3:$L$16,2,FALSE)))</f>
        <v>225</v>
      </c>
      <c r="P26" s="122">
        <f t="shared" si="1"/>
        <v>27834.75</v>
      </c>
    </row>
    <row r="27" spans="1:16" x14ac:dyDescent="0.35">
      <c r="A27" s="44"/>
      <c r="B27" s="120"/>
      <c r="C27" s="47" t="s">
        <v>385</v>
      </c>
      <c r="D27" s="47"/>
      <c r="E27" s="120" t="s">
        <v>60</v>
      </c>
      <c r="F27" s="122"/>
      <c r="G27" s="122"/>
      <c r="H27" s="122"/>
      <c r="I27" s="122"/>
      <c r="M27" s="122">
        <v>1056</v>
      </c>
      <c r="N27" s="122">
        <f>SUM(F27:M27)</f>
        <v>1056</v>
      </c>
      <c r="O27" s="122">
        <f>IF(D27="X",0,IF(E27="X",0,VLOOKUP(E27,'6'!$K$3:$L$16,2,FALSE)))</f>
        <v>225</v>
      </c>
      <c r="P27" s="122">
        <f t="shared" si="1"/>
        <v>237600</v>
      </c>
    </row>
    <row r="28" spans="1:16" x14ac:dyDescent="0.35">
      <c r="A28" s="44"/>
      <c r="B28" s="120"/>
      <c r="C28" s="47" t="s">
        <v>286</v>
      </c>
      <c r="D28" s="47"/>
      <c r="E28" s="120" t="s">
        <v>59</v>
      </c>
      <c r="F28" s="122"/>
      <c r="G28" s="122"/>
      <c r="H28" s="122"/>
      <c r="I28" s="122"/>
      <c r="J28" s="122"/>
      <c r="N28" s="122">
        <f t="shared" si="0"/>
        <v>0</v>
      </c>
      <c r="O28" s="122">
        <f>IF(D28="X",0,IF(E28="X",0,VLOOKUP(E28,'6'!$K$3:$L$16,2,FALSE)))</f>
        <v>52</v>
      </c>
      <c r="P28" s="122">
        <f t="shared" si="1"/>
        <v>0</v>
      </c>
    </row>
    <row r="29" spans="1:16" x14ac:dyDescent="0.35">
      <c r="A29" s="44"/>
      <c r="B29" s="120"/>
      <c r="C29" s="47" t="s">
        <v>333</v>
      </c>
      <c r="D29" s="47"/>
      <c r="E29" s="120" t="s">
        <v>56</v>
      </c>
      <c r="F29" s="122">
        <v>10.35</v>
      </c>
      <c r="G29" s="122"/>
      <c r="H29" s="122"/>
      <c r="I29" s="122"/>
      <c r="J29" s="122"/>
      <c r="N29" s="122">
        <f t="shared" si="0"/>
        <v>10.35</v>
      </c>
      <c r="O29" s="122">
        <f>IF(D29="X",0,IF(E29="X",0,VLOOKUP(E29,'6'!$K$3:$L$16,2,FALSE)))</f>
        <v>225</v>
      </c>
      <c r="P29" s="122">
        <f t="shared" si="1"/>
        <v>2328.75</v>
      </c>
    </row>
    <row r="30" spans="1:16" x14ac:dyDescent="0.35">
      <c r="A30" s="44"/>
      <c r="B30" s="120"/>
      <c r="C30" s="47" t="s">
        <v>412</v>
      </c>
      <c r="D30" s="47"/>
      <c r="E30" s="120" t="s">
        <v>300</v>
      </c>
      <c r="F30" s="122"/>
      <c r="G30" s="122"/>
      <c r="H30" s="122"/>
      <c r="I30" s="122"/>
      <c r="J30" s="122"/>
      <c r="N30" s="122">
        <f t="shared" si="0"/>
        <v>0</v>
      </c>
      <c r="O30" s="122">
        <f>IF(D30="X",0,IF(E30="X",0,VLOOKUP(E30,'6'!$K$3:$L$16,2,FALSE)))</f>
        <v>0</v>
      </c>
      <c r="P30" s="122">
        <f t="shared" si="1"/>
        <v>0</v>
      </c>
    </row>
    <row r="31" spans="1:16" x14ac:dyDescent="0.35">
      <c r="A31" s="44"/>
      <c r="B31" s="120"/>
      <c r="C31" s="47" t="s">
        <v>413</v>
      </c>
      <c r="D31" s="47" t="s">
        <v>443</v>
      </c>
      <c r="E31" s="120" t="s">
        <v>58</v>
      </c>
      <c r="F31" s="122">
        <v>13.776</v>
      </c>
      <c r="G31" s="122"/>
      <c r="H31" s="122"/>
      <c r="I31" s="122"/>
      <c r="J31" s="122"/>
      <c r="N31" s="122">
        <f t="shared" si="0"/>
        <v>13.776</v>
      </c>
      <c r="O31" s="122">
        <f>IF(D31="X",0,IF(E31="X",0,VLOOKUP(E31,'6'!$K$3:$L$16,2,FALSE)))</f>
        <v>0</v>
      </c>
      <c r="P31" s="122">
        <f t="shared" si="1"/>
        <v>0</v>
      </c>
    </row>
    <row r="32" spans="1:16" x14ac:dyDescent="0.35">
      <c r="A32" s="44"/>
      <c r="B32" s="120"/>
      <c r="C32" s="47" t="s">
        <v>277</v>
      </c>
      <c r="D32" s="47" t="s">
        <v>443</v>
      </c>
      <c r="E32" s="120" t="s">
        <v>59</v>
      </c>
      <c r="F32" s="122">
        <v>5.9039999999999999</v>
      </c>
      <c r="G32" s="122"/>
      <c r="H32" s="122"/>
      <c r="I32" s="122"/>
      <c r="J32" s="122"/>
      <c r="N32" s="122">
        <f t="shared" si="0"/>
        <v>5.9039999999999999</v>
      </c>
      <c r="O32" s="122">
        <f>IF(D32="X",0,IF(E32="X",0,VLOOKUP(E32,'6'!$K$3:$L$16,2,FALSE)))</f>
        <v>0</v>
      </c>
      <c r="P32" s="122">
        <f t="shared" si="1"/>
        <v>0</v>
      </c>
    </row>
    <row r="33" spans="1:16" x14ac:dyDescent="0.35">
      <c r="A33" s="44"/>
      <c r="B33" s="120"/>
      <c r="C33" s="47" t="s">
        <v>281</v>
      </c>
      <c r="D33" s="47"/>
      <c r="E33" s="120" t="s">
        <v>57</v>
      </c>
      <c r="F33" s="122">
        <v>177.52199999999999</v>
      </c>
      <c r="G33" s="122"/>
      <c r="H33" s="122"/>
      <c r="I33" s="122"/>
      <c r="J33" s="122"/>
      <c r="N33" s="122">
        <f t="shared" si="0"/>
        <v>177.52199999999999</v>
      </c>
      <c r="O33" s="122">
        <f>IF(D33="X",0,IF(E33="X",0,VLOOKUP(E33,'6'!$K$3:$L$16,2,FALSE)))</f>
        <v>225</v>
      </c>
      <c r="P33" s="122">
        <f t="shared" si="1"/>
        <v>39942.449999999997</v>
      </c>
    </row>
    <row r="34" spans="1:16" x14ac:dyDescent="0.35">
      <c r="A34" s="44"/>
      <c r="B34" s="120"/>
      <c r="C34" s="47" t="s">
        <v>414</v>
      </c>
      <c r="D34" s="47"/>
      <c r="E34" s="120" t="s">
        <v>54</v>
      </c>
      <c r="F34" s="122"/>
      <c r="G34" s="122"/>
      <c r="H34" s="122">
        <v>7.7</v>
      </c>
      <c r="I34" s="122"/>
      <c r="J34" s="122"/>
      <c r="N34" s="122">
        <f t="shared" si="0"/>
        <v>7.7</v>
      </c>
      <c r="O34" s="122">
        <f>IF(D34="X",0,IF(E34="X",0,VLOOKUP(E34,'6'!$K$3:$L$16,2,FALSE)))</f>
        <v>225</v>
      </c>
      <c r="P34" s="122">
        <f t="shared" si="1"/>
        <v>1732.5</v>
      </c>
    </row>
    <row r="35" spans="1:16" x14ac:dyDescent="0.35">
      <c r="A35" s="44"/>
      <c r="B35" s="120"/>
      <c r="C35" s="47" t="s">
        <v>330</v>
      </c>
      <c r="D35" s="47"/>
      <c r="E35" s="120" t="s">
        <v>54</v>
      </c>
      <c r="F35" s="122"/>
      <c r="G35" s="122"/>
      <c r="H35" s="122">
        <v>12.3</v>
      </c>
      <c r="I35" s="122"/>
      <c r="J35" s="122"/>
      <c r="N35" s="122">
        <f t="shared" si="0"/>
        <v>12.3</v>
      </c>
      <c r="O35" s="122">
        <f>IF(D35="X",0,IF(E35="X",0,VLOOKUP(E35,'6'!$K$3:$L$16,2,FALSE)))</f>
        <v>225</v>
      </c>
      <c r="P35" s="122">
        <f t="shared" si="1"/>
        <v>2767.5</v>
      </c>
    </row>
    <row r="36" spans="1:16" x14ac:dyDescent="0.35">
      <c r="A36" s="44"/>
      <c r="B36" s="120"/>
      <c r="C36" s="47" t="s">
        <v>415</v>
      </c>
      <c r="D36" s="47"/>
      <c r="E36" s="120" t="s">
        <v>187</v>
      </c>
      <c r="F36" s="122"/>
      <c r="G36" s="122"/>
      <c r="H36" s="122"/>
      <c r="I36" s="122">
        <v>33.299999999999997</v>
      </c>
      <c r="J36" s="122"/>
      <c r="N36" s="122">
        <f t="shared" si="0"/>
        <v>33.299999999999997</v>
      </c>
      <c r="O36" s="122">
        <f>IF(D36="X",0,IF(E36="X",0,VLOOKUP(E36,'6'!$K$3:$L$16,2,FALSE)))</f>
        <v>225</v>
      </c>
      <c r="P36" s="122">
        <f t="shared" si="1"/>
        <v>7492.4999999999991</v>
      </c>
    </row>
    <row r="37" spans="1:16" x14ac:dyDescent="0.35">
      <c r="A37" s="44"/>
      <c r="B37" s="120"/>
      <c r="C37" s="47" t="s">
        <v>282</v>
      </c>
      <c r="D37" s="47"/>
      <c r="E37" s="120" t="s">
        <v>187</v>
      </c>
      <c r="F37" s="122"/>
      <c r="G37" s="122"/>
      <c r="H37" s="122"/>
      <c r="I37" s="122">
        <v>5.2</v>
      </c>
      <c r="J37" s="122"/>
      <c r="N37" s="122">
        <f t="shared" si="0"/>
        <v>5.2</v>
      </c>
      <c r="O37" s="122">
        <f>IF(D37="X",0,IF(E37="X",0,VLOOKUP(E37,'6'!$K$3:$L$16,2,FALSE)))</f>
        <v>225</v>
      </c>
      <c r="P37" s="122">
        <f t="shared" si="1"/>
        <v>1170</v>
      </c>
    </row>
    <row r="38" spans="1:16" x14ac:dyDescent="0.35">
      <c r="A38" s="44"/>
      <c r="B38" s="120"/>
      <c r="C38" s="47" t="s">
        <v>389</v>
      </c>
      <c r="D38" s="47"/>
      <c r="E38" s="120" t="s">
        <v>187</v>
      </c>
      <c r="F38" s="122"/>
      <c r="G38" s="122"/>
      <c r="H38" s="122"/>
      <c r="I38" s="122">
        <v>10.45</v>
      </c>
      <c r="J38" s="122"/>
      <c r="N38" s="122">
        <f t="shared" si="0"/>
        <v>10.45</v>
      </c>
      <c r="O38" s="122">
        <f>IF(D38="X",0,IF(E38="X",0,VLOOKUP(E38,'6'!$K$3:$L$16,2,FALSE)))</f>
        <v>225</v>
      </c>
      <c r="P38" s="122">
        <f t="shared" si="1"/>
        <v>2351.25</v>
      </c>
    </row>
    <row r="39" spans="1:16" x14ac:dyDescent="0.35">
      <c r="A39" s="44"/>
      <c r="B39" s="120"/>
      <c r="C39" s="47" t="s">
        <v>416</v>
      </c>
      <c r="D39" s="47"/>
      <c r="E39" s="120" t="s">
        <v>187</v>
      </c>
      <c r="F39" s="122"/>
      <c r="G39" s="122"/>
      <c r="H39" s="122">
        <v>4.5</v>
      </c>
      <c r="I39" s="122"/>
      <c r="N39" s="122">
        <f t="shared" si="0"/>
        <v>4.5</v>
      </c>
      <c r="O39" s="122">
        <f>IF(D39="X",0,IF(E39="X",0,VLOOKUP(E39,'6'!$K$3:$L$16,2,FALSE)))</f>
        <v>225</v>
      </c>
      <c r="P39" s="122">
        <f t="shared" si="1"/>
        <v>1012.5</v>
      </c>
    </row>
    <row r="40" spans="1:16" x14ac:dyDescent="0.35">
      <c r="A40" s="44"/>
      <c r="B40" s="120"/>
      <c r="C40" s="47" t="s">
        <v>417</v>
      </c>
      <c r="D40" s="47"/>
      <c r="E40" s="120" t="s">
        <v>187</v>
      </c>
      <c r="F40" s="122"/>
      <c r="G40" s="122"/>
      <c r="H40" s="122"/>
      <c r="I40" s="122"/>
      <c r="J40" s="122">
        <v>1.6</v>
      </c>
      <c r="N40" s="122">
        <f t="shared" si="0"/>
        <v>1.6</v>
      </c>
      <c r="O40" s="122">
        <f>IF(D40="X",0,IF(E40="X",0,VLOOKUP(E40,'6'!$K$3:$L$16,2,FALSE)))</f>
        <v>225</v>
      </c>
      <c r="P40" s="122">
        <f t="shared" si="1"/>
        <v>360</v>
      </c>
    </row>
    <row r="41" spans="1:16" x14ac:dyDescent="0.35">
      <c r="A41" s="44"/>
      <c r="B41" s="120"/>
      <c r="C41" s="47" t="s">
        <v>330</v>
      </c>
      <c r="D41" s="47"/>
      <c r="E41" s="120" t="s">
        <v>54</v>
      </c>
      <c r="F41" s="122"/>
      <c r="G41" s="122"/>
      <c r="H41" s="122">
        <v>33.5</v>
      </c>
      <c r="I41" s="122"/>
      <c r="J41" s="122"/>
      <c r="N41" s="122">
        <f t="shared" si="0"/>
        <v>33.5</v>
      </c>
      <c r="O41" s="122">
        <f>IF(D41="X",0,IF(E41="X",0,VLOOKUP(E41,'6'!$K$3:$L$16,2,FALSE)))</f>
        <v>225</v>
      </c>
      <c r="P41" s="122">
        <f t="shared" si="1"/>
        <v>7537.5</v>
      </c>
    </row>
    <row r="42" spans="1:16" x14ac:dyDescent="0.35">
      <c r="A42" s="44"/>
      <c r="B42" s="120"/>
      <c r="C42" s="47" t="s">
        <v>418</v>
      </c>
      <c r="D42" s="47"/>
      <c r="E42" s="120" t="s">
        <v>60</v>
      </c>
      <c r="F42" s="122">
        <v>196</v>
      </c>
      <c r="G42" s="122"/>
      <c r="H42" s="122"/>
      <c r="I42" s="122"/>
      <c r="J42" s="122"/>
      <c r="N42" s="122">
        <f t="shared" si="0"/>
        <v>196</v>
      </c>
      <c r="O42" s="122">
        <f>IF(D42="X",0,IF(E42="X",0,VLOOKUP(E42,'6'!$K$3:$L$16,2,FALSE)))</f>
        <v>225</v>
      </c>
      <c r="P42" s="122">
        <f t="shared" si="1"/>
        <v>44100</v>
      </c>
    </row>
    <row r="43" spans="1:16" x14ac:dyDescent="0.35">
      <c r="A43" s="44"/>
      <c r="B43" s="120"/>
      <c r="C43" s="47" t="s">
        <v>278</v>
      </c>
      <c r="D43" s="47"/>
      <c r="E43" s="120" t="s">
        <v>54</v>
      </c>
      <c r="F43" s="122"/>
      <c r="G43" s="122"/>
      <c r="H43" s="122">
        <v>56.4</v>
      </c>
      <c r="I43" s="122"/>
      <c r="J43" s="122"/>
      <c r="N43" s="122">
        <f t="shared" si="0"/>
        <v>56.4</v>
      </c>
      <c r="O43" s="122">
        <f>IF(D43="X",0,IF(E43="X",0,VLOOKUP(E43,'6'!$K$3:$L$16,2,FALSE)))</f>
        <v>225</v>
      </c>
      <c r="P43" s="122">
        <f t="shared" si="1"/>
        <v>12690</v>
      </c>
    </row>
    <row r="44" spans="1:16" x14ac:dyDescent="0.35">
      <c r="A44" s="44"/>
      <c r="B44" s="120"/>
      <c r="C44" s="47" t="s">
        <v>388</v>
      </c>
      <c r="D44" s="47"/>
      <c r="E44" s="120" t="s">
        <v>187</v>
      </c>
      <c r="F44" s="122"/>
      <c r="G44" s="122"/>
      <c r="H44" s="122"/>
      <c r="I44" s="122">
        <v>33.299999999999997</v>
      </c>
      <c r="J44" s="122"/>
      <c r="N44" s="122">
        <f t="shared" si="0"/>
        <v>33.299999999999997</v>
      </c>
      <c r="O44" s="122">
        <f>IF(D44="X",0,IF(E44="X",0,VLOOKUP(E44,'6'!$K$3:$L$16,2,FALSE)))</f>
        <v>225</v>
      </c>
      <c r="P44" s="122">
        <f t="shared" si="1"/>
        <v>7492.4999999999991</v>
      </c>
    </row>
    <row r="45" spans="1:16" x14ac:dyDescent="0.35">
      <c r="A45" s="44"/>
      <c r="B45" s="120"/>
      <c r="C45" s="47" t="s">
        <v>282</v>
      </c>
      <c r="D45" s="47"/>
      <c r="E45" s="120" t="s">
        <v>187</v>
      </c>
      <c r="F45" s="122"/>
      <c r="G45" s="122"/>
      <c r="H45" s="122"/>
      <c r="I45" s="122">
        <v>5.2</v>
      </c>
      <c r="J45" s="122"/>
      <c r="N45" s="122">
        <f t="shared" si="0"/>
        <v>5.2</v>
      </c>
      <c r="O45" s="122">
        <f>IF(D45="X",0,IF(E45="X",0,VLOOKUP(E45,'6'!$K$3:$L$16,2,FALSE)))</f>
        <v>225</v>
      </c>
      <c r="P45" s="122">
        <f t="shared" si="1"/>
        <v>1170</v>
      </c>
    </row>
    <row r="46" spans="1:16" x14ac:dyDescent="0.35">
      <c r="A46" s="44"/>
      <c r="B46" s="120"/>
      <c r="C46" s="47" t="s">
        <v>389</v>
      </c>
      <c r="D46" s="47"/>
      <c r="E46" s="120" t="s">
        <v>187</v>
      </c>
      <c r="F46" s="122"/>
      <c r="G46" s="122"/>
      <c r="H46" s="122"/>
      <c r="I46" s="122">
        <v>10.45</v>
      </c>
      <c r="J46" s="122"/>
      <c r="N46" s="122">
        <f t="shared" si="0"/>
        <v>10.45</v>
      </c>
      <c r="O46" s="122">
        <f>IF(D46="X",0,IF(E46="X",0,VLOOKUP(E46,'6'!$K$3:$L$16,2,FALSE)))</f>
        <v>225</v>
      </c>
      <c r="P46" s="122">
        <f t="shared" si="1"/>
        <v>2351.25</v>
      </c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172"/>
      <c r="D73" s="172"/>
      <c r="E73" s="171"/>
      <c r="F73" s="173"/>
      <c r="G73" s="173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72"/>
      <c r="D74" s="172"/>
      <c r="E74" s="171"/>
      <c r="F74" s="173"/>
      <c r="G74" s="173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172"/>
      <c r="D75" s="172"/>
      <c r="E75" s="171"/>
      <c r="F75" s="173"/>
      <c r="G75" s="173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72"/>
      <c r="D76" s="172"/>
      <c r="E76" s="171"/>
      <c r="F76" s="173"/>
      <c r="G76" s="173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172"/>
      <c r="D77" s="172"/>
      <c r="E77" s="171"/>
      <c r="F77" s="173"/>
      <c r="G77" s="173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172"/>
      <c r="D78" s="172"/>
      <c r="E78" s="171"/>
      <c r="F78" s="173"/>
      <c r="G78" s="173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2.75" customHeight="1" thickBot="1" x14ac:dyDescent="0.4">
      <c r="C495" s="123" t="s">
        <v>173</v>
      </c>
      <c r="D495" s="93"/>
      <c r="E495" s="93"/>
      <c r="F495" s="105">
        <f t="shared" ref="F495:M495" si="2">SUM(F4:F494)</f>
        <v>415.86799999999999</v>
      </c>
      <c r="G495" s="105">
        <f t="shared" si="2"/>
        <v>123.71</v>
      </c>
      <c r="H495" s="105">
        <f t="shared" si="2"/>
        <v>114.4</v>
      </c>
      <c r="I495" s="105">
        <f t="shared" si="2"/>
        <v>97.9</v>
      </c>
      <c r="J495" s="105">
        <f t="shared" si="2"/>
        <v>1.6</v>
      </c>
      <c r="K495" s="105">
        <f t="shared" si="2"/>
        <v>133.4</v>
      </c>
      <c r="L495" s="105">
        <f t="shared" si="2"/>
        <v>0</v>
      </c>
      <c r="M495" s="105">
        <f t="shared" si="2"/>
        <v>1056</v>
      </c>
      <c r="Q495" s="93" t="s">
        <v>174</v>
      </c>
      <c r="R495" s="105">
        <f t="shared" ref="R495:W495" si="3">SUM(R4:R494)</f>
        <v>0</v>
      </c>
      <c r="S495" s="105">
        <f t="shared" si="3"/>
        <v>44.4</v>
      </c>
      <c r="T495" s="105">
        <f t="shared" si="3"/>
        <v>10.5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IF('6'!K4="", "Vrije categorie",'6'!K4)</f>
        <v>B</v>
      </c>
      <c r="F500" s="106" cm="1">
        <f t="array" ref="F500">SUMPRODUCT(--($E$4:$E$494=C500),--($D$4:$D$494=""),$F$4:$F$494)</f>
        <v>10.35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10.35</v>
      </c>
      <c r="O500" s="95"/>
      <c r="P500" s="106" cm="1">
        <f t="array" ref="P500">SUMPRODUCT(--($E$4:$E$494=C500),--($D$4:$D$494=""),$P$4:$P$494)</f>
        <v>2328.75</v>
      </c>
    </row>
    <row r="501" spans="3:16" x14ac:dyDescent="0.35">
      <c r="C501" s="95" t="str">
        <f>IF('6'!K5="", "Vrije categorie",'6'!K5)</f>
        <v>C</v>
      </c>
      <c r="F501" s="106" cm="1">
        <f t="array" ref="F501">SUMPRODUCT(--($E$4:$E$494=C501),--($D$4:$D$494=""),$F$4:$F$494)</f>
        <v>177.52199999999999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177.52199999999999</v>
      </c>
      <c r="O501" s="95"/>
      <c r="P501" s="106" cm="1">
        <f t="array" ref="P501">SUMPRODUCT(--($E$4:$E$494=C501),--($D$4:$D$494=""),$P$4:$P$494)</f>
        <v>39942.449999999997</v>
      </c>
    </row>
    <row r="502" spans="3:16" x14ac:dyDescent="0.35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IF('6'!K7="", "Vrije categorie",'6'!K7)</f>
        <v>E</v>
      </c>
      <c r="F503" s="106" cm="1">
        <f t="array" ref="F503">SUMPRODUCT(--($E$4:$E$494=C503),--($D$4:$D$494=""),$F$4:$F$494)</f>
        <v>4.9000000000000004</v>
      </c>
      <c r="G503" s="106" cm="1">
        <f t="array" ref="G503">SUMPRODUCT(--($E$4:$E$494=C503),--($D$4:$D$494=""),$G$4:$G$494)</f>
        <v>123.71</v>
      </c>
      <c r="H503" s="106" cm="1">
        <f t="array" ref="H503">SUMPRODUCT(--($E$4:$E$494=C503),--($D$4:$D$494=""),$H$4:$H$494)</f>
        <v>109.9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19.2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257.70999999999998</v>
      </c>
      <c r="O503" s="95"/>
      <c r="P503" s="106" cm="1">
        <f t="array" ref="P503">SUMPRODUCT(--($E$4:$E$494=C503),--($D$4:$D$494=""),$P$4:$P$494)</f>
        <v>57984.75</v>
      </c>
    </row>
    <row r="504" spans="3:16" x14ac:dyDescent="0.35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IF('6'!K9="", "Vrije categorie",'6'!K9)</f>
        <v>G</v>
      </c>
      <c r="F505" s="106" cm="1">
        <f t="array" ref="F505">SUMPRODUCT(--($E$4:$E$494=C505),--($D$4:$D$494=""),$F$4:$F$494)</f>
        <v>7.4159999999999995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4.5</v>
      </c>
      <c r="I505" s="106" cm="1">
        <f t="array" ref="I505">SUMPRODUCT(--($E$4:$E$494=C505),--($D$4:$D$494=""),$I$4:$I$494)</f>
        <v>97.9</v>
      </c>
      <c r="J505" s="106" cm="1">
        <f t="array" ref="J505">SUMPRODUCT(--($E$4:$E$494=C505),--($D$4:$D$494=""),$J$4:$J$494)</f>
        <v>1.6</v>
      </c>
      <c r="K505" s="106" cm="1">
        <f t="array" ref="K505">SUMPRODUCT(--($E$4:$E$494=C505),--($D$4:$D$494=""),$K$4:$K$494)</f>
        <v>114.2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225.61599999999999</v>
      </c>
      <c r="O505" s="95"/>
      <c r="P505" s="106" cm="1">
        <f t="array" ref="P505">SUMPRODUCT(--($E$4:$E$494=C505),--($D$4:$D$494=""),$P$4:$P$494)</f>
        <v>50763.6</v>
      </c>
    </row>
    <row r="506" spans="3:16" x14ac:dyDescent="0.35">
      <c r="C506" s="95" t="str">
        <f>IF('6'!K10="", "Vrije categorie",'6'!K10)</f>
        <v>H</v>
      </c>
      <c r="F506" s="106" cm="1">
        <f t="array" ref="F506">SUMPRODUCT(--($E$4:$E$494=C506),--($D$4:$D$494=""),$F$4:$F$494)</f>
        <v>196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1056</v>
      </c>
      <c r="N506" s="106">
        <f t="shared" si="4"/>
        <v>1252</v>
      </c>
      <c r="O506" s="95"/>
      <c r="P506" s="106" cm="1">
        <f t="array" ref="P506">SUMPRODUCT(--($E$4:$E$494=C506),--($D$4:$D$494=""),$P$4:$P$494)</f>
        <v>281700</v>
      </c>
    </row>
    <row r="507" spans="3:16" x14ac:dyDescent="0.35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396.18799999999999</v>
      </c>
      <c r="G512" s="107">
        <f t="shared" ref="G512:M512" si="5">SUM(G499:G511)</f>
        <v>123.71</v>
      </c>
      <c r="H512" s="107">
        <f t="shared" si="5"/>
        <v>114.4</v>
      </c>
      <c r="I512" s="107">
        <f t="shared" si="5"/>
        <v>97.9</v>
      </c>
      <c r="J512" s="107">
        <f t="shared" si="5"/>
        <v>1.6</v>
      </c>
      <c r="K512" s="107">
        <f t="shared" si="5"/>
        <v>133.4</v>
      </c>
      <c r="L512" s="107">
        <f t="shared" si="5"/>
        <v>0</v>
      </c>
      <c r="M512" s="107">
        <f t="shared" si="5"/>
        <v>1056</v>
      </c>
      <c r="N512" s="107">
        <f t="shared" si="4"/>
        <v>1923.1979999999999</v>
      </c>
      <c r="O512" s="107"/>
      <c r="P512" s="107">
        <f>SUM(P499:P511)</f>
        <v>432719.55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13.776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13.776</v>
      </c>
    </row>
    <row r="522" spans="3:16" x14ac:dyDescent="0.3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5.9039999999999999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5.9039999999999999</v>
      </c>
    </row>
    <row r="524" spans="3:16" x14ac:dyDescent="0.3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19.68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19.68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7,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'7a'!P499/M3</f>
        <v>#DIV/0!</v>
      </c>
    </row>
    <row r="4" spans="1:14" x14ac:dyDescent="0.35">
      <c r="A4" s="56" t="s">
        <v>81</v>
      </c>
      <c r="B4" s="200" t="str">
        <f>VLOOKUP(H5,'Kosten VSR (her)controles'!A5:E54,3)</f>
        <v>Gymzaal Tynaarlo  G324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'7a'!P500/M4</f>
        <v>#DIV/0!</v>
      </c>
    </row>
    <row r="5" spans="1:14" x14ac:dyDescent="0.35">
      <c r="A5" s="57" t="s">
        <v>82</v>
      </c>
      <c r="B5" s="201" t="str">
        <f>VLOOKUP(H5,'Kosten VSR (her)controles'!A5:E54,4)</f>
        <v>Achterweg 6</v>
      </c>
      <c r="C5" s="201"/>
      <c r="D5" s="201"/>
      <c r="E5" s="201"/>
      <c r="F5" s="197" t="s">
        <v>84</v>
      </c>
      <c r="G5" s="197"/>
      <c r="H5" s="53">
        <f>'Kosten VSR (her)controles'!A11</f>
        <v>7</v>
      </c>
      <c r="K5" s="74" t="s">
        <v>57</v>
      </c>
      <c r="L5" s="86">
        <v>225</v>
      </c>
      <c r="M5" s="147"/>
      <c r="N5" s="127" t="e">
        <f>'7a'!P501/M5</f>
        <v>#DIV/0!</v>
      </c>
    </row>
    <row r="6" spans="1:14" x14ac:dyDescent="0.35">
      <c r="A6" s="58" t="s">
        <v>83</v>
      </c>
      <c r="B6" s="202" t="str">
        <f>VLOOKUP(H5,'Kosten VSR (her)controles'!A5:E54,5)</f>
        <v>Tynaarlo</v>
      </c>
      <c r="C6" s="202"/>
      <c r="D6" s="202"/>
      <c r="E6" s="202"/>
      <c r="F6" s="198" t="s">
        <v>85</v>
      </c>
      <c r="G6" s="198"/>
      <c r="H6" s="54" t="str">
        <f>CONCATENATE(H5,"a")</f>
        <v>7a</v>
      </c>
      <c r="K6" s="74" t="s">
        <v>58</v>
      </c>
      <c r="L6" s="86">
        <v>225</v>
      </c>
      <c r="M6" s="147"/>
      <c r="N6" s="127" t="e">
        <f>'7a'!P502/M6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'7a'!P503/M7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225</v>
      </c>
      <c r="G8" s="186" t="s">
        <v>440</v>
      </c>
      <c r="H8" s="187"/>
      <c r="I8" s="188">
        <v>1.5</v>
      </c>
      <c r="K8" s="74" t="s">
        <v>59</v>
      </c>
      <c r="L8" s="86">
        <v>52</v>
      </c>
      <c r="M8" s="147"/>
      <c r="N8" s="126" t="e">
        <f>'7a'!P504/M8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'7a'!P505/M9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'7a'!P506/M10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'7a'!P507/M11</f>
        <v>#DIV/0!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>
        <v>52</v>
      </c>
      <c r="M12" s="147"/>
      <c r="N12" s="127" t="e">
        <f>'7a'!P508/M12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'7a'!N512</f>
        <v>448.29999999999995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>
        <f>'7a'!P512</f>
        <v>100867.5</v>
      </c>
      <c r="E17" s="193" t="s">
        <v>167</v>
      </c>
      <c r="F17" s="193"/>
      <c r="G17" s="84">
        <f>D17/E8</f>
        <v>448.3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'7a'!G512</f>
        <v>8.6999999999999993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8.6999999999999993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8.6999999999999993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8.6999999999999993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'7a'!F512-E27</f>
        <v>1.2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'7a'!S495</f>
        <v>30.15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'7a'!R495</f>
        <v>30.15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'7a'!T495</f>
        <v>0.7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'7a'!N505</f>
        <v>73.099999999999994</v>
      </c>
      <c r="F41" s="99"/>
      <c r="G41" s="96">
        <f>E41*F41</f>
        <v>0</v>
      </c>
      <c r="H41" s="73">
        <v>2</v>
      </c>
      <c r="I41" s="96">
        <f>G41*H41</f>
        <v>0</v>
      </c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W532"/>
  <sheetViews>
    <sheetView workbookViewId="0">
      <selection activeCell="I3" sqref="I3"/>
    </sheetView>
  </sheetViews>
  <sheetFormatPr defaultRowHeight="14.5" x14ac:dyDescent="0.35"/>
  <cols>
    <col min="1" max="1" width="5.453125" bestFit="1" customWidth="1"/>
    <col min="2" max="2" width="3" bestFit="1" customWidth="1"/>
    <col min="3" max="3" width="29.6328125" bestFit="1" customWidth="1"/>
    <col min="4" max="4" width="3.36328125" bestFit="1" customWidth="1"/>
    <col min="5" max="5" width="4.453125" bestFit="1" customWidth="1"/>
    <col min="6" max="11" width="11.90625" customWidth="1"/>
    <col min="12" max="13" width="11.90625" hidden="1" customWidth="1"/>
    <col min="14" max="14" width="7.54296875" bestFit="1" customWidth="1"/>
    <col min="15" max="15" width="6.542968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'7'!H5</f>
        <v>7</v>
      </c>
      <c r="B1" s="224" t="s">
        <v>81</v>
      </c>
      <c r="C1" s="225"/>
      <c r="D1" s="226" t="str">
        <f>VLOOKUP(A1,'Kosten VSR (her)controles'!A5:J54,3)</f>
        <v>Gymzaal Tynaarlo  G324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Achterweg 6 te Tynaarlo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398</v>
      </c>
      <c r="J3" s="80" t="s">
        <v>252</v>
      </c>
      <c r="K3" s="47" t="s">
        <v>192</v>
      </c>
      <c r="L3" s="47" t="s">
        <v>149</v>
      </c>
      <c r="M3" s="47" t="s">
        <v>285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 t="s">
        <v>419</v>
      </c>
      <c r="D4" s="47"/>
      <c r="E4" s="120" t="s">
        <v>54</v>
      </c>
      <c r="F4" s="122">
        <v>1.2</v>
      </c>
      <c r="G4" s="122">
        <v>8.6999999999999993</v>
      </c>
      <c r="H4" s="122"/>
      <c r="I4" s="122"/>
      <c r="J4" s="122"/>
      <c r="N4" s="122">
        <f t="shared" ref="N4:N13" si="0">SUM(F4:M4)</f>
        <v>9.8999999999999986</v>
      </c>
      <c r="O4" s="122">
        <f>IF(D4="X",0,IF(E4="X",0,VLOOKUP(E4,'7'!$K$3:$L$16,2,FALSE)))</f>
        <v>225</v>
      </c>
      <c r="P4" s="122">
        <f t="shared" ref="P4:P13" si="1">N4*O4</f>
        <v>2227.4999999999995</v>
      </c>
      <c r="R4">
        <v>8.5</v>
      </c>
      <c r="S4">
        <v>8.5</v>
      </c>
      <c r="T4">
        <v>0.7</v>
      </c>
    </row>
    <row r="5" spans="1:23" x14ac:dyDescent="0.35">
      <c r="A5" s="44"/>
      <c r="B5" s="120"/>
      <c r="C5" s="47" t="s">
        <v>319</v>
      </c>
      <c r="D5" s="47"/>
      <c r="E5" s="120" t="s">
        <v>187</v>
      </c>
      <c r="F5" s="122"/>
      <c r="G5" s="122"/>
      <c r="H5" s="122"/>
      <c r="I5" s="122">
        <v>23.9</v>
      </c>
      <c r="J5" s="122"/>
      <c r="N5" s="122">
        <f t="shared" si="0"/>
        <v>23.9</v>
      </c>
      <c r="O5" s="122">
        <f>IF(D5="X",0,IF(E5="X",0,VLOOKUP(E5,'7'!$K$3:$L$16,2,FALSE)))</f>
        <v>225</v>
      </c>
      <c r="P5" s="122">
        <f t="shared" si="1"/>
        <v>5377.5</v>
      </c>
    </row>
    <row r="6" spans="1:23" x14ac:dyDescent="0.35">
      <c r="A6" s="44"/>
      <c r="B6" s="120"/>
      <c r="C6" s="47" t="s">
        <v>399</v>
      </c>
      <c r="D6" s="47"/>
      <c r="E6" s="120" t="s">
        <v>187</v>
      </c>
      <c r="F6" s="122"/>
      <c r="G6" s="122"/>
      <c r="H6" s="122"/>
      <c r="I6" s="122">
        <v>9.3000000000000007</v>
      </c>
      <c r="J6" s="122"/>
      <c r="N6" s="122">
        <f t="shared" si="0"/>
        <v>9.3000000000000007</v>
      </c>
      <c r="O6" s="122">
        <f>IF(D6="X",0,IF(E6="X",0,VLOOKUP(E6,'7'!$K$3:$L$16,2,FALSE)))</f>
        <v>225</v>
      </c>
      <c r="P6" s="122">
        <f t="shared" si="1"/>
        <v>2092.5</v>
      </c>
    </row>
    <row r="7" spans="1:23" x14ac:dyDescent="0.35">
      <c r="A7" s="44"/>
      <c r="B7" s="120"/>
      <c r="C7" s="47" t="s">
        <v>282</v>
      </c>
      <c r="D7" s="47"/>
      <c r="E7" s="120" t="s">
        <v>187</v>
      </c>
      <c r="F7" s="122"/>
      <c r="G7" s="122"/>
      <c r="H7" s="122"/>
      <c r="I7" s="122">
        <v>1.05</v>
      </c>
      <c r="J7" s="122"/>
      <c r="N7" s="122">
        <f t="shared" si="0"/>
        <v>1.05</v>
      </c>
      <c r="O7" s="122">
        <f>IF(D7="X",0,IF(E7="X",0,VLOOKUP(E7,'7'!$K$3:$L$16,2,FALSE)))</f>
        <v>225</v>
      </c>
      <c r="P7" s="122">
        <f t="shared" si="1"/>
        <v>236.25</v>
      </c>
    </row>
    <row r="8" spans="1:23" x14ac:dyDescent="0.35">
      <c r="A8" s="44"/>
      <c r="B8" s="120"/>
      <c r="C8" s="47" t="s">
        <v>385</v>
      </c>
      <c r="D8" s="47"/>
      <c r="E8" s="120" t="s">
        <v>60</v>
      </c>
      <c r="F8" s="122"/>
      <c r="G8" s="122"/>
      <c r="H8" s="122"/>
      <c r="I8" s="122"/>
      <c r="J8" s="122"/>
      <c r="K8">
        <v>360</v>
      </c>
      <c r="N8" s="122">
        <f t="shared" si="0"/>
        <v>360</v>
      </c>
      <c r="O8" s="122">
        <f>IF(D8="X",0,IF(E8="X",0,VLOOKUP(E8,'7'!$K$3:$L$16,2,FALSE)))</f>
        <v>225</v>
      </c>
      <c r="P8" s="122">
        <f t="shared" si="1"/>
        <v>81000</v>
      </c>
      <c r="R8">
        <v>21.65</v>
      </c>
      <c r="S8">
        <v>21.65</v>
      </c>
    </row>
    <row r="9" spans="1:23" x14ac:dyDescent="0.35">
      <c r="A9" s="44"/>
      <c r="B9" s="120"/>
      <c r="C9" s="47" t="s">
        <v>388</v>
      </c>
      <c r="D9" s="47"/>
      <c r="E9" s="120" t="s">
        <v>187</v>
      </c>
      <c r="F9" s="122"/>
      <c r="G9" s="122"/>
      <c r="H9" s="122"/>
      <c r="I9" s="122">
        <v>23.9</v>
      </c>
      <c r="J9" s="122"/>
      <c r="N9" s="122">
        <f t="shared" si="0"/>
        <v>23.9</v>
      </c>
      <c r="O9" s="122">
        <f>IF(D9="X",0,IF(E9="X",0,VLOOKUP(E9,'7'!$K$3:$L$16,2,FALSE)))</f>
        <v>225</v>
      </c>
      <c r="P9" s="122">
        <f t="shared" si="1"/>
        <v>5377.5</v>
      </c>
    </row>
    <row r="10" spans="1:23" x14ac:dyDescent="0.35">
      <c r="A10" s="44"/>
      <c r="B10" s="120"/>
      <c r="C10" s="47" t="s">
        <v>400</v>
      </c>
      <c r="D10" s="47"/>
      <c r="E10" s="120" t="s">
        <v>187</v>
      </c>
      <c r="F10" s="122"/>
      <c r="G10" s="122"/>
      <c r="H10" s="122"/>
      <c r="I10" s="122">
        <v>1.05</v>
      </c>
      <c r="J10" s="122"/>
      <c r="N10" s="122">
        <f t="shared" si="0"/>
        <v>1.05</v>
      </c>
      <c r="O10" s="122">
        <f>IF(D10="X",0,IF(E10="X",0,VLOOKUP(E10,'7'!$K$3:$L$16,2,FALSE)))</f>
        <v>225</v>
      </c>
      <c r="P10" s="122">
        <f t="shared" si="1"/>
        <v>236.25</v>
      </c>
    </row>
    <row r="11" spans="1:23" x14ac:dyDescent="0.35">
      <c r="A11" s="44"/>
      <c r="B11" s="120"/>
      <c r="C11" s="47" t="s">
        <v>392</v>
      </c>
      <c r="D11" s="47"/>
      <c r="E11" s="120" t="s">
        <v>187</v>
      </c>
      <c r="F11" s="122"/>
      <c r="G11" s="122"/>
      <c r="H11" s="122"/>
      <c r="I11" s="122">
        <v>9.3000000000000007</v>
      </c>
      <c r="J11" s="122"/>
      <c r="N11" s="122">
        <f t="shared" si="0"/>
        <v>9.3000000000000007</v>
      </c>
      <c r="O11" s="122">
        <f>IF(D11="X",0,IF(E11="X",0,VLOOKUP(E11,'7'!$K$3:$L$16,2,FALSE)))</f>
        <v>225</v>
      </c>
      <c r="P11" s="122">
        <f t="shared" si="1"/>
        <v>2092.5</v>
      </c>
    </row>
    <row r="12" spans="1:23" x14ac:dyDescent="0.35">
      <c r="A12" s="44"/>
      <c r="B12" s="120"/>
      <c r="C12" s="47" t="s">
        <v>395</v>
      </c>
      <c r="D12" s="47"/>
      <c r="E12" s="120" t="s">
        <v>187</v>
      </c>
      <c r="F12" s="122"/>
      <c r="G12" s="122"/>
      <c r="H12" s="122"/>
      <c r="I12" s="122">
        <v>4.5999999999999996</v>
      </c>
      <c r="J12" s="122"/>
      <c r="N12" s="122">
        <f t="shared" si="0"/>
        <v>4.5999999999999996</v>
      </c>
      <c r="O12" s="122">
        <f>IF(D12="X",0,IF(E12="X",0,VLOOKUP(E12,'7'!$K$3:$L$16,2,FALSE)))</f>
        <v>225</v>
      </c>
      <c r="P12" s="122">
        <f t="shared" si="1"/>
        <v>1035</v>
      </c>
    </row>
    <row r="13" spans="1:23" x14ac:dyDescent="0.35">
      <c r="A13" s="44"/>
      <c r="B13" s="120"/>
      <c r="C13" s="47" t="s">
        <v>299</v>
      </c>
      <c r="D13" s="47"/>
      <c r="E13" s="120" t="s">
        <v>56</v>
      </c>
      <c r="F13" s="122"/>
      <c r="G13" s="122"/>
      <c r="H13" s="122"/>
      <c r="I13" s="122">
        <v>5.3</v>
      </c>
      <c r="J13" s="122"/>
      <c r="N13" s="122">
        <f t="shared" si="0"/>
        <v>5.3</v>
      </c>
      <c r="O13" s="122">
        <f>IF(D13="X",0,IF(E13="X",0,VLOOKUP(E13,'7'!$K$3:$L$16,2,FALSE)))</f>
        <v>225</v>
      </c>
      <c r="P13" s="122">
        <f t="shared" si="1"/>
        <v>1192.5</v>
      </c>
    </row>
    <row r="14" spans="1:23" hidden="1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2">SUM(F4:F494)</f>
        <v>1.2</v>
      </c>
      <c r="G495" s="105">
        <f t="shared" si="2"/>
        <v>8.6999999999999993</v>
      </c>
      <c r="H495" s="105">
        <f t="shared" si="2"/>
        <v>0</v>
      </c>
      <c r="I495" s="105">
        <f t="shared" si="2"/>
        <v>78.399999999999991</v>
      </c>
      <c r="J495" s="105">
        <f t="shared" si="2"/>
        <v>0</v>
      </c>
      <c r="K495" s="105">
        <f t="shared" si="2"/>
        <v>360</v>
      </c>
      <c r="L495" s="105">
        <f t="shared" si="2"/>
        <v>0</v>
      </c>
      <c r="M495" s="105">
        <f t="shared" si="2"/>
        <v>0</v>
      </c>
      <c r="Q495" s="93" t="s">
        <v>174</v>
      </c>
      <c r="R495" s="105">
        <f t="shared" ref="R495:W495" si="3">SUM(R4:R494)</f>
        <v>30.15</v>
      </c>
      <c r="S495" s="105">
        <f t="shared" si="3"/>
        <v>30.15</v>
      </c>
      <c r="T495" s="105">
        <f t="shared" si="3"/>
        <v>0.7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IF('7'!K4="", "Vrije categorie",'7'!K4)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5.3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5.3</v>
      </c>
      <c r="O500" s="95"/>
      <c r="P500" s="106" cm="1">
        <f t="array" ref="P500">SUMPRODUCT(--($E$4:$E$494=C500),--($D$4:$D$494=""),$P$4:$P$494)</f>
        <v>1192.5</v>
      </c>
    </row>
    <row r="501" spans="3:16" x14ac:dyDescent="0.35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IF('7'!K7="", "Vrije categorie",'7'!K7)</f>
        <v>E</v>
      </c>
      <c r="F503" s="106" cm="1">
        <f t="array" ref="F503">SUMPRODUCT(--($E$4:$E$494=C503),--($D$4:$D$494=""),$F$4:$F$494)</f>
        <v>1.2</v>
      </c>
      <c r="G503" s="106" cm="1">
        <f t="array" ref="G503">SUMPRODUCT(--($E$4:$E$494=C503),--($D$4:$D$494=""),$G$4:$G$494)</f>
        <v>8.6999999999999993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9.8999999999999986</v>
      </c>
      <c r="O503" s="95"/>
      <c r="P503" s="106" cm="1">
        <f t="array" ref="P503">SUMPRODUCT(--($E$4:$E$494=C503),--($D$4:$D$494=""),$P$4:$P$494)</f>
        <v>2227.4999999999995</v>
      </c>
    </row>
    <row r="504" spans="3:16" x14ac:dyDescent="0.35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73.099999999999994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73.099999999999994</v>
      </c>
      <c r="O505" s="95"/>
      <c r="P505" s="106" cm="1">
        <f t="array" ref="P505">SUMPRODUCT(--($E$4:$E$494=C505),--($D$4:$D$494=""),$P$4:$P$494)</f>
        <v>16447.5</v>
      </c>
    </row>
    <row r="506" spans="3:16" x14ac:dyDescent="0.35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360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360</v>
      </c>
      <c r="O506" s="95"/>
      <c r="P506" s="106" cm="1">
        <f t="array" ref="P506">SUMPRODUCT(--($E$4:$E$494=C506),--($D$4:$D$494=""),$P$4:$P$494)</f>
        <v>81000</v>
      </c>
    </row>
    <row r="507" spans="3:16" x14ac:dyDescent="0.35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1.2</v>
      </c>
      <c r="G512" s="107">
        <f t="shared" ref="G512:M512" si="5">SUM(G499:G511)</f>
        <v>8.6999999999999993</v>
      </c>
      <c r="H512" s="107">
        <f t="shared" si="5"/>
        <v>0</v>
      </c>
      <c r="I512" s="107">
        <f t="shared" si="5"/>
        <v>78.399999999999991</v>
      </c>
      <c r="J512" s="107">
        <f t="shared" si="5"/>
        <v>0</v>
      </c>
      <c r="K512" s="107">
        <f t="shared" si="5"/>
        <v>360</v>
      </c>
      <c r="L512" s="107">
        <f t="shared" si="5"/>
        <v>0</v>
      </c>
      <c r="M512" s="107">
        <f t="shared" si="5"/>
        <v>0</v>
      </c>
      <c r="N512" s="107">
        <f t="shared" si="4"/>
        <v>448.29999999999995</v>
      </c>
      <c r="O512" s="107"/>
      <c r="P512" s="107">
        <f>SUM(P499:P511)</f>
        <v>100867.5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2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8,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'8a'!P499/M3</f>
        <v>#DIV/0!</v>
      </c>
    </row>
    <row r="4" spans="1:14" x14ac:dyDescent="0.35">
      <c r="A4" s="56" t="s">
        <v>81</v>
      </c>
      <c r="B4" s="200" t="str">
        <f>VLOOKUP(H5,'Kosten VSR (her)controles'!A5:E54,3)</f>
        <v>Gymzaal Zernike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'8a'!P500/M4</f>
        <v>#DIV/0!</v>
      </c>
    </row>
    <row r="5" spans="1:14" x14ac:dyDescent="0.35">
      <c r="A5" s="57" t="s">
        <v>82</v>
      </c>
      <c r="B5" s="201" t="str">
        <f>VLOOKUP(H5,'Kosten VSR (her)controles'!A5:E54,4)</f>
        <v xml:space="preserve">Julianalaan 78 </v>
      </c>
      <c r="C5" s="201"/>
      <c r="D5" s="201"/>
      <c r="E5" s="201"/>
      <c r="F5" s="197" t="s">
        <v>84</v>
      </c>
      <c r="G5" s="197"/>
      <c r="H5" s="53">
        <f>'Kosten VSR (her)controles'!A12</f>
        <v>8</v>
      </c>
      <c r="K5" s="74" t="s">
        <v>57</v>
      </c>
      <c r="L5" s="86">
        <v>225</v>
      </c>
      <c r="M5" s="147"/>
      <c r="N5" s="127" t="e">
        <f>'8a'!P501/M5</f>
        <v>#DIV/0!</v>
      </c>
    </row>
    <row r="6" spans="1:14" x14ac:dyDescent="0.35">
      <c r="A6" s="58" t="s">
        <v>83</v>
      </c>
      <c r="B6" s="202" t="str">
        <f>VLOOKUP(H5,'Kosten VSR (her)controles'!A5:E54,5)</f>
        <v>Zuidlaren</v>
      </c>
      <c r="C6" s="202"/>
      <c r="D6" s="202"/>
      <c r="E6" s="202"/>
      <c r="F6" s="198" t="s">
        <v>85</v>
      </c>
      <c r="G6" s="198"/>
      <c r="H6" s="54" t="str">
        <f>CONCATENATE(H5,"a")</f>
        <v>8a</v>
      </c>
      <c r="K6" s="74" t="s">
        <v>58</v>
      </c>
      <c r="L6" s="86">
        <v>225</v>
      </c>
      <c r="M6" s="147"/>
      <c r="N6" s="127" t="e">
        <f>'8a'!P502/M6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'8a'!P503/M7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225</v>
      </c>
      <c r="G8" s="186" t="s">
        <v>440</v>
      </c>
      <c r="H8" s="187"/>
      <c r="I8" s="188">
        <v>1.5</v>
      </c>
      <c r="K8" s="74" t="s">
        <v>59</v>
      </c>
      <c r="L8" s="86">
        <v>52</v>
      </c>
      <c r="M8" s="147"/>
      <c r="N8" s="126" t="e">
        <f>'8a'!P504/M8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'8a'!P505/M9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'8a'!P506/M10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'8a'!P507/M11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'8a'!P508/M12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'8a'!N512</f>
        <v>418.3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'8a'!P512</f>
        <v>94117.5</v>
      </c>
      <c r="E17" s="193" t="s">
        <v>167</v>
      </c>
      <c r="F17" s="193"/>
      <c r="G17" s="84">
        <f>D17/E8</f>
        <v>418.3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'8a'!G512</f>
        <v>15.65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15.65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15.65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15.65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'8a'!F512-E27</f>
        <v>7.85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'8a'!S495</f>
        <v>133.6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'8a'!R495</f>
        <v>133.6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'8a'!N505</f>
        <v>88.1</v>
      </c>
      <c r="F41" s="99"/>
      <c r="G41" s="96">
        <f>E41*F41</f>
        <v>0</v>
      </c>
      <c r="H41" s="73">
        <v>2</v>
      </c>
      <c r="I41" s="96">
        <f>G41*H41</f>
        <v>0</v>
      </c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A11" sqref="A11"/>
    </sheetView>
  </sheetViews>
  <sheetFormatPr defaultColWidth="9.08984375" defaultRowHeight="14.5" x14ac:dyDescent="0.35"/>
  <cols>
    <col min="1" max="1" width="57.90625" style="2" customWidth="1"/>
    <col min="2" max="8" width="9.08984375" style="2"/>
    <col min="9" max="9" width="13.6328125" style="2" bestFit="1" customWidth="1"/>
    <col min="10" max="16384" width="9.08984375" style="2"/>
  </cols>
  <sheetData>
    <row r="2" spans="1:17" ht="23.5" x14ac:dyDescent="0.55000000000000004">
      <c r="A2" s="13" t="str">
        <f>basisgegevens!A2</f>
        <v xml:space="preserve">Gemeente Tynaarlo </v>
      </c>
      <c r="B2" s="11"/>
      <c r="C2" s="11"/>
      <c r="D2" s="11"/>
      <c r="E2" s="11"/>
      <c r="F2" s="11"/>
      <c r="G2" s="12"/>
    </row>
    <row r="4" spans="1:17" ht="43.5" x14ac:dyDescent="0.35">
      <c r="A4" s="145" t="s">
        <v>193</v>
      </c>
      <c r="B4" s="144"/>
    </row>
    <row r="6" spans="1:17" x14ac:dyDescent="0.35">
      <c r="A6" s="21"/>
      <c r="B6" s="22" t="s">
        <v>37</v>
      </c>
      <c r="C6" s="22"/>
      <c r="D6" s="22" t="s">
        <v>38</v>
      </c>
      <c r="E6" s="22"/>
      <c r="F6" s="22" t="s">
        <v>39</v>
      </c>
      <c r="G6" s="23"/>
      <c r="I6" s="189" t="s">
        <v>40</v>
      </c>
      <c r="J6" s="190"/>
      <c r="K6" s="190"/>
      <c r="L6" s="190"/>
      <c r="M6" s="190"/>
      <c r="N6" s="190"/>
      <c r="O6" s="190"/>
      <c r="P6" s="190"/>
      <c r="Q6" s="191"/>
    </row>
    <row r="7" spans="1:17" ht="15" thickBot="1" x14ac:dyDescent="0.4">
      <c r="A7" s="24" t="s">
        <v>27</v>
      </c>
      <c r="B7" s="25"/>
      <c r="C7" s="28"/>
      <c r="D7" s="25"/>
      <c r="E7" s="28"/>
      <c r="F7" s="25"/>
      <c r="G7" s="36"/>
      <c r="I7" s="38"/>
      <c r="J7" s="39" t="s">
        <v>41</v>
      </c>
      <c r="K7" s="39" t="s">
        <v>42</v>
      </c>
      <c r="L7" s="39" t="s">
        <v>43</v>
      </c>
      <c r="M7" s="39" t="s">
        <v>44</v>
      </c>
      <c r="N7" s="39" t="s">
        <v>45</v>
      </c>
      <c r="O7" s="39" t="s">
        <v>46</v>
      </c>
      <c r="P7" s="39" t="s">
        <v>47</v>
      </c>
      <c r="Q7" s="40" t="s">
        <v>48</v>
      </c>
    </row>
    <row r="8" spans="1:17" ht="15" thickTop="1" x14ac:dyDescent="0.35">
      <c r="I8" s="189"/>
      <c r="J8" s="190"/>
      <c r="K8" s="190"/>
      <c r="L8" s="190"/>
      <c r="M8" s="190"/>
      <c r="N8" s="190"/>
      <c r="O8" s="190"/>
      <c r="P8" s="190"/>
      <c r="Q8" s="191"/>
    </row>
    <row r="9" spans="1:17" x14ac:dyDescent="0.35">
      <c r="A9" s="20" t="s">
        <v>28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49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35">
      <c r="A10" s="20" t="s">
        <v>29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50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35">
      <c r="A11" s="20" t="s">
        <v>30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51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 x14ac:dyDescent="0.4">
      <c r="A12" s="24" t="s">
        <v>31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 x14ac:dyDescent="0.35"/>
    <row r="14" spans="1:17" x14ac:dyDescent="0.35">
      <c r="A14" s="10" t="s">
        <v>32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189" t="s">
        <v>171</v>
      </c>
      <c r="J14" s="190"/>
      <c r="K14" s="190"/>
      <c r="L14" s="190"/>
      <c r="M14" s="190"/>
      <c r="N14" s="190"/>
      <c r="O14" s="190"/>
      <c r="P14" s="190"/>
      <c r="Q14" s="191"/>
    </row>
    <row r="15" spans="1:17" x14ac:dyDescent="0.35">
      <c r="A15" s="10" t="s">
        <v>33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41</v>
      </c>
      <c r="K15" s="39" t="s">
        <v>42</v>
      </c>
      <c r="L15" s="39" t="s">
        <v>43</v>
      </c>
      <c r="M15" s="39" t="s">
        <v>44</v>
      </c>
      <c r="N15" s="39" t="s">
        <v>45</v>
      </c>
      <c r="O15" s="39" t="s">
        <v>46</v>
      </c>
      <c r="P15" s="39" t="s">
        <v>47</v>
      </c>
      <c r="Q15" s="40" t="s">
        <v>48</v>
      </c>
    </row>
    <row r="16" spans="1:17" x14ac:dyDescent="0.35">
      <c r="A16" s="20" t="s">
        <v>34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189"/>
      <c r="J16" s="190"/>
      <c r="K16" s="190"/>
      <c r="L16" s="190"/>
      <c r="M16" s="190"/>
      <c r="N16" s="190"/>
      <c r="O16" s="190"/>
      <c r="P16" s="190"/>
      <c r="Q16" s="191"/>
    </row>
    <row r="17" spans="1:17" ht="15" thickBot="1" x14ac:dyDescent="0.4">
      <c r="A17" s="24" t="s">
        <v>35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49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 x14ac:dyDescent="0.35">
      <c r="I18" s="41" t="s">
        <v>50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 x14ac:dyDescent="0.4">
      <c r="A19" s="27" t="s">
        <v>36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51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 x14ac:dyDescent="0.35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workbookViewId="0">
      <selection activeCell="Q502" sqref="Q502"/>
    </sheetView>
  </sheetViews>
  <sheetFormatPr defaultRowHeight="14.5" x14ac:dyDescent="0.35"/>
  <cols>
    <col min="1" max="1" width="5.453125" bestFit="1" customWidth="1"/>
    <col min="2" max="2" width="4.36328125" style="44" customWidth="1"/>
    <col min="3" max="3" width="29.6328125" bestFit="1" customWidth="1"/>
    <col min="4" max="4" width="3.36328125" bestFit="1" customWidth="1"/>
    <col min="5" max="5" width="4.453125" bestFit="1" customWidth="1"/>
    <col min="6" max="7" width="11.90625" customWidth="1"/>
    <col min="8" max="9" width="11.90625" hidden="1" customWidth="1"/>
    <col min="10" max="11" width="11.90625" customWidth="1"/>
    <col min="12" max="13" width="11.90625" hidden="1" customWidth="1"/>
    <col min="14" max="14" width="7.54296875" bestFit="1" customWidth="1"/>
    <col min="15" max="15" width="6.542968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'8'!H5</f>
        <v>8</v>
      </c>
      <c r="B1" s="224" t="s">
        <v>81</v>
      </c>
      <c r="C1" s="225"/>
      <c r="D1" s="226" t="str">
        <f>VLOOKUP(A1,'Kosten VSR (her)controles'!A5:J54,3)</f>
        <v>Gymzaal Zernike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Julianalaan 78  te Zuidlaren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120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444</v>
      </c>
      <c r="K3" s="47" t="s">
        <v>192</v>
      </c>
      <c r="L3" s="47" t="s">
        <v>149</v>
      </c>
      <c r="M3" s="47" t="s">
        <v>285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70"/>
      <c r="C4" s="47" t="s">
        <v>256</v>
      </c>
      <c r="D4" s="47"/>
      <c r="E4" s="120" t="s">
        <v>54</v>
      </c>
      <c r="F4">
        <v>7.85</v>
      </c>
      <c r="G4" s="122"/>
      <c r="H4" s="122"/>
      <c r="I4" s="122"/>
      <c r="J4" s="122">
        <v>21.7</v>
      </c>
      <c r="N4" s="122">
        <f t="shared" ref="N4:N13" si="0">SUM(F4:M4)</f>
        <v>29.549999999999997</v>
      </c>
      <c r="O4" s="122">
        <f>IF(D4="X",0,IF(E4="X",0,VLOOKUP(E4,'8'!$K$3:$L$16,2,FALSE)))</f>
        <v>225</v>
      </c>
      <c r="P4" s="122">
        <f t="shared" ref="P4:P13" si="1">N4*O4</f>
        <v>6648.7499999999991</v>
      </c>
      <c r="R4">
        <v>5.7</v>
      </c>
      <c r="S4">
        <v>5.7</v>
      </c>
    </row>
    <row r="5" spans="1:23" x14ac:dyDescent="0.35">
      <c r="A5" s="44"/>
      <c r="B5" s="170"/>
      <c r="C5" s="47" t="s">
        <v>319</v>
      </c>
      <c r="D5" s="47"/>
      <c r="E5" s="120" t="s">
        <v>187</v>
      </c>
      <c r="F5" s="122"/>
      <c r="G5" s="122"/>
      <c r="H5" s="122"/>
      <c r="I5" s="122"/>
      <c r="J5" s="122">
        <v>23.1</v>
      </c>
      <c r="N5" s="122">
        <f t="shared" si="0"/>
        <v>23.1</v>
      </c>
      <c r="O5" s="122">
        <f>IF(D5="X",0,IF(E5="X",0,VLOOKUP(E5,'8'!$K$3:$L$16,2,FALSE)))</f>
        <v>225</v>
      </c>
      <c r="P5" s="122">
        <f t="shared" si="1"/>
        <v>5197.5</v>
      </c>
      <c r="R5">
        <v>2.7</v>
      </c>
      <c r="S5">
        <v>2.7</v>
      </c>
    </row>
    <row r="6" spans="1:23" x14ac:dyDescent="0.35">
      <c r="A6" s="44"/>
      <c r="B6" s="170"/>
      <c r="C6" s="47" t="s">
        <v>282</v>
      </c>
      <c r="D6" s="47"/>
      <c r="E6" s="120" t="s">
        <v>187</v>
      </c>
      <c r="F6" s="122"/>
      <c r="G6" s="122"/>
      <c r="H6" s="122"/>
      <c r="I6" s="122"/>
      <c r="J6" s="122">
        <v>3.8</v>
      </c>
      <c r="N6" s="122">
        <f t="shared" si="0"/>
        <v>3.8</v>
      </c>
      <c r="O6" s="122">
        <f>IF(D6="X",0,IF(E6="X",0,VLOOKUP(E6,'8'!$K$3:$L$16,2,FALSE)))</f>
        <v>225</v>
      </c>
      <c r="P6" s="122">
        <f t="shared" si="1"/>
        <v>855</v>
      </c>
      <c r="R6">
        <v>0.9</v>
      </c>
      <c r="S6">
        <v>0.9</v>
      </c>
    </row>
    <row r="7" spans="1:23" x14ac:dyDescent="0.35">
      <c r="A7" s="44"/>
      <c r="B7" s="170"/>
      <c r="C7" s="47" t="s">
        <v>392</v>
      </c>
      <c r="D7" s="47"/>
      <c r="E7" s="120" t="s">
        <v>187</v>
      </c>
      <c r="F7" s="122"/>
      <c r="G7" s="122"/>
      <c r="H7" s="122"/>
      <c r="I7" s="122"/>
      <c r="J7" s="122">
        <v>16.2</v>
      </c>
      <c r="N7" s="122">
        <f t="shared" si="0"/>
        <v>16.2</v>
      </c>
      <c r="O7" s="122">
        <f>IF(D7="X",0,IF(E7="X",0,VLOOKUP(E7,'8'!$K$3:$L$16,2,FALSE)))</f>
        <v>225</v>
      </c>
      <c r="P7" s="122">
        <f t="shared" si="1"/>
        <v>3645</v>
      </c>
    </row>
    <row r="8" spans="1:23" x14ac:dyDescent="0.35">
      <c r="A8" s="44"/>
      <c r="B8" s="170"/>
      <c r="C8" s="47" t="s">
        <v>385</v>
      </c>
      <c r="D8" s="47"/>
      <c r="E8" s="120" t="s">
        <v>60</v>
      </c>
      <c r="F8" s="122"/>
      <c r="G8" s="122"/>
      <c r="H8" s="122"/>
      <c r="I8" s="122"/>
      <c r="J8" s="122"/>
      <c r="K8">
        <v>285</v>
      </c>
      <c r="N8" s="122">
        <f t="shared" si="0"/>
        <v>285</v>
      </c>
      <c r="O8" s="122">
        <f>IF(D8="X",0,IF(E8="X",0,VLOOKUP(E8,'8'!$K$3:$L$16,2,FALSE)))</f>
        <v>225</v>
      </c>
      <c r="P8" s="122">
        <f t="shared" si="1"/>
        <v>64125</v>
      </c>
      <c r="R8">
        <v>114</v>
      </c>
      <c r="S8">
        <v>114</v>
      </c>
    </row>
    <row r="9" spans="1:23" x14ac:dyDescent="0.35">
      <c r="A9" s="44"/>
      <c r="B9" s="170"/>
      <c r="C9" s="47" t="s">
        <v>299</v>
      </c>
      <c r="D9" s="47"/>
      <c r="E9" s="120" t="s">
        <v>56</v>
      </c>
      <c r="F9" s="122"/>
      <c r="G9">
        <v>15.65</v>
      </c>
      <c r="H9" s="122"/>
      <c r="I9" s="122"/>
      <c r="J9" s="122"/>
      <c r="N9" s="122">
        <f t="shared" si="0"/>
        <v>15.65</v>
      </c>
      <c r="O9" s="122">
        <f>IF(D9="X",0,IF(E9="X",0,VLOOKUP(E9,'8'!$K$3:$L$16,2,FALSE)))</f>
        <v>225</v>
      </c>
      <c r="P9" s="122">
        <f t="shared" si="1"/>
        <v>3521.25</v>
      </c>
      <c r="R9">
        <v>6.7</v>
      </c>
      <c r="S9">
        <v>6.7</v>
      </c>
    </row>
    <row r="10" spans="1:23" x14ac:dyDescent="0.35">
      <c r="A10" s="44"/>
      <c r="B10" s="170"/>
      <c r="C10" s="47" t="s">
        <v>422</v>
      </c>
      <c r="D10" s="47"/>
      <c r="E10" s="120" t="s">
        <v>187</v>
      </c>
      <c r="F10" s="122"/>
      <c r="G10" s="122"/>
      <c r="H10" s="122"/>
      <c r="I10" s="122"/>
      <c r="J10" s="122">
        <v>3.3</v>
      </c>
      <c r="N10" s="122">
        <f t="shared" si="0"/>
        <v>3.3</v>
      </c>
      <c r="O10" s="122">
        <f>IF(D10="X",0,IF(E10="X",0,VLOOKUP(E10,'8'!$K$3:$L$16,2,FALSE)))</f>
        <v>225</v>
      </c>
      <c r="P10" s="122">
        <f t="shared" si="1"/>
        <v>742.5</v>
      </c>
    </row>
    <row r="11" spans="1:23" x14ac:dyDescent="0.35">
      <c r="A11" s="44"/>
      <c r="B11" s="170"/>
      <c r="C11" s="47" t="s">
        <v>319</v>
      </c>
      <c r="D11" s="47"/>
      <c r="E11" s="120" t="s">
        <v>187</v>
      </c>
      <c r="F11" s="122"/>
      <c r="G11" s="122"/>
      <c r="H11" s="122"/>
      <c r="I11" s="122"/>
      <c r="J11" s="122">
        <v>21.7</v>
      </c>
      <c r="N11" s="122">
        <f t="shared" si="0"/>
        <v>21.7</v>
      </c>
      <c r="O11" s="122">
        <f>IF(D11="X",0,IF(E11="X",0,VLOOKUP(E11,'8'!$K$3:$L$16,2,FALSE)))</f>
        <v>225</v>
      </c>
      <c r="P11" s="122">
        <f t="shared" si="1"/>
        <v>4882.5</v>
      </c>
      <c r="R11">
        <v>2.7</v>
      </c>
      <c r="S11">
        <v>2.7</v>
      </c>
    </row>
    <row r="12" spans="1:23" x14ac:dyDescent="0.35">
      <c r="A12" s="44"/>
      <c r="B12" s="170"/>
      <c r="C12" s="47" t="s">
        <v>282</v>
      </c>
      <c r="D12" s="47"/>
      <c r="E12" s="120" t="s">
        <v>187</v>
      </c>
      <c r="F12" s="122"/>
      <c r="G12" s="122"/>
      <c r="H12" s="122"/>
      <c r="I12" s="122"/>
      <c r="J12" s="122">
        <v>3.8</v>
      </c>
      <c r="N12" s="122">
        <f t="shared" si="0"/>
        <v>3.8</v>
      </c>
      <c r="O12" s="122">
        <f>IF(D12="X",0,IF(E12="X",0,VLOOKUP(E12,'8'!$K$3:$L$16,2,FALSE)))</f>
        <v>225</v>
      </c>
      <c r="P12" s="122">
        <f t="shared" si="1"/>
        <v>855</v>
      </c>
      <c r="R12">
        <v>0.9</v>
      </c>
      <c r="S12">
        <v>0.9</v>
      </c>
    </row>
    <row r="13" spans="1:23" x14ac:dyDescent="0.35">
      <c r="A13" s="44"/>
      <c r="B13" s="120"/>
      <c r="C13" s="47" t="s">
        <v>392</v>
      </c>
      <c r="D13" s="47"/>
      <c r="E13" s="120" t="s">
        <v>187</v>
      </c>
      <c r="F13" s="122"/>
      <c r="G13" s="122"/>
      <c r="H13" s="122"/>
      <c r="I13" s="122"/>
      <c r="J13" s="122">
        <v>16.2</v>
      </c>
      <c r="N13" s="122">
        <f t="shared" si="0"/>
        <v>16.2</v>
      </c>
      <c r="O13" s="122">
        <f>IF(D13="X",0,IF(E13="X",0,VLOOKUP(E13,'8'!$K$3:$L$16,2,FALSE)))</f>
        <v>225</v>
      </c>
      <c r="P13" s="122">
        <f t="shared" si="1"/>
        <v>3645</v>
      </c>
    </row>
    <row r="14" spans="1:23" hidden="1" x14ac:dyDescent="0.35">
      <c r="A14" s="44"/>
      <c r="B14" s="120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2">SUM(F4:F494)</f>
        <v>7.85</v>
      </c>
      <c r="G495" s="105">
        <f t="shared" si="2"/>
        <v>15.65</v>
      </c>
      <c r="H495" s="105">
        <f t="shared" si="2"/>
        <v>0</v>
      </c>
      <c r="I495" s="105">
        <f t="shared" si="2"/>
        <v>0</v>
      </c>
      <c r="J495" s="105">
        <f t="shared" si="2"/>
        <v>109.8</v>
      </c>
      <c r="K495" s="105">
        <f t="shared" si="2"/>
        <v>285</v>
      </c>
      <c r="L495" s="105">
        <f t="shared" si="2"/>
        <v>0</v>
      </c>
      <c r="M495" s="105">
        <f t="shared" si="2"/>
        <v>0</v>
      </c>
      <c r="Q495" s="93" t="s">
        <v>174</v>
      </c>
      <c r="R495" s="105">
        <f t="shared" ref="R495:W495" si="3">SUM(R4:R494)</f>
        <v>133.6</v>
      </c>
      <c r="S495" s="105">
        <f t="shared" si="3"/>
        <v>133.6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15.65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15.65</v>
      </c>
      <c r="O500" s="95"/>
      <c r="P500" s="106" cm="1">
        <f t="array" ref="P500">SUMPRODUCT(--($E$4:$E$494=C500),--($D$4:$D$494=""),$P$4:$P$494)</f>
        <v>3521.25</v>
      </c>
    </row>
    <row r="501" spans="3:16" x14ac:dyDescent="0.35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IF('8'!K7="", "Vrije categorie",'8'!K7)</f>
        <v>E</v>
      </c>
      <c r="F503" s="106" cm="1">
        <f t="array" ref="F503">SUMPRODUCT(--($E$4:$E$494=C503),--($D$4:$D$494=""),$F$4:$F$494)</f>
        <v>7.85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21.7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29.549999999999997</v>
      </c>
      <c r="O503" s="95"/>
      <c r="P503" s="106" cm="1">
        <f t="array" ref="P503">SUMPRODUCT(--($E$4:$E$494=C503),--($D$4:$D$494=""),$P$4:$P$494)</f>
        <v>6648.7499999999991</v>
      </c>
    </row>
    <row r="504" spans="3:16" x14ac:dyDescent="0.35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88.1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88.1</v>
      </c>
      <c r="O505" s="95"/>
      <c r="P505" s="106" cm="1">
        <f t="array" ref="P505">SUMPRODUCT(--($E$4:$E$494=C505),--($D$4:$D$494=""),$P$4:$P$494)</f>
        <v>19822.5</v>
      </c>
    </row>
    <row r="506" spans="3:16" x14ac:dyDescent="0.35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285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285</v>
      </c>
      <c r="O506" s="95"/>
      <c r="P506" s="106" cm="1">
        <f t="array" ref="P506">SUMPRODUCT(--($E$4:$E$494=C506),--($D$4:$D$494=""),$P$4:$P$494)</f>
        <v>64125</v>
      </c>
    </row>
    <row r="507" spans="3:16" x14ac:dyDescent="0.35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7.85</v>
      </c>
      <c r="G512" s="107">
        <f t="shared" ref="G512:M512" si="5">SUM(G499:G511)</f>
        <v>15.65</v>
      </c>
      <c r="H512" s="107">
        <f t="shared" si="5"/>
        <v>0</v>
      </c>
      <c r="I512" s="107">
        <f t="shared" si="5"/>
        <v>0</v>
      </c>
      <c r="J512" s="107">
        <f t="shared" si="5"/>
        <v>109.8</v>
      </c>
      <c r="K512" s="107">
        <f t="shared" si="5"/>
        <v>285</v>
      </c>
      <c r="L512" s="107">
        <f t="shared" si="5"/>
        <v>0</v>
      </c>
      <c r="M512" s="107">
        <f t="shared" si="5"/>
        <v>0</v>
      </c>
      <c r="N512" s="107">
        <f t="shared" si="4"/>
        <v>418.3</v>
      </c>
      <c r="O512" s="107"/>
      <c r="P512" s="107">
        <f>SUM(P499:P511)</f>
        <v>94117.5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topLeftCell="A12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9,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225</v>
      </c>
      <c r="M3" s="146"/>
      <c r="N3" s="126" t="e">
        <f>'9a'!P499/M3</f>
        <v>#DIV/0!</v>
      </c>
    </row>
    <row r="4" spans="1:14" x14ac:dyDescent="0.35">
      <c r="A4" s="56" t="s">
        <v>81</v>
      </c>
      <c r="B4" s="200" t="str">
        <f>VLOOKUP(H5,'Kosten VSR (her)controles'!A5:E54,3)</f>
        <v>Dorpshuis De Pan</v>
      </c>
      <c r="C4" s="200"/>
      <c r="D4" s="200"/>
      <c r="E4" s="200"/>
      <c r="F4" s="59"/>
      <c r="G4" s="59"/>
      <c r="H4" s="52"/>
      <c r="K4" s="74" t="s">
        <v>56</v>
      </c>
      <c r="L4" s="86">
        <v>225</v>
      </c>
      <c r="M4" s="147"/>
      <c r="N4" s="127" t="e">
        <f>'9a'!P500/M4</f>
        <v>#DIV/0!</v>
      </c>
    </row>
    <row r="5" spans="1:14" x14ac:dyDescent="0.35">
      <c r="A5" s="57" t="s">
        <v>82</v>
      </c>
      <c r="B5" s="201" t="str">
        <f>VLOOKUP(H5,'Kosten VSR (her)controles'!A5:E54,4)</f>
        <v>Nieuwe Rijksweg 4</v>
      </c>
      <c r="C5" s="201"/>
      <c r="D5" s="201"/>
      <c r="E5" s="201"/>
      <c r="F5" s="197" t="s">
        <v>84</v>
      </c>
      <c r="G5" s="197"/>
      <c r="H5" s="53">
        <f>'Kosten VSR (her)controles'!A13</f>
        <v>9</v>
      </c>
      <c r="K5" s="74" t="s">
        <v>57</v>
      </c>
      <c r="L5" s="86">
        <v>225</v>
      </c>
      <c r="M5" s="147"/>
      <c r="N5" s="127" t="e">
        <f>'9a'!P501/M5</f>
        <v>#DIV/0!</v>
      </c>
    </row>
    <row r="6" spans="1:14" x14ac:dyDescent="0.35">
      <c r="A6" s="58" t="s">
        <v>83</v>
      </c>
      <c r="B6" s="202" t="str">
        <f>VLOOKUP(H5,'Kosten VSR (her)controles'!A5:E54,5)</f>
        <v>Vries</v>
      </c>
      <c r="C6" s="202"/>
      <c r="D6" s="202"/>
      <c r="E6" s="202"/>
      <c r="F6" s="198" t="s">
        <v>85</v>
      </c>
      <c r="G6" s="198"/>
      <c r="H6" s="54" t="str">
        <f>CONCATENATE(H5,"a")</f>
        <v>9a</v>
      </c>
      <c r="K6" s="74" t="s">
        <v>58</v>
      </c>
      <c r="L6" s="86">
        <v>225</v>
      </c>
      <c r="M6" s="147"/>
      <c r="N6" s="127" t="e">
        <f>'9a'!P502/M6</f>
        <v>#DIV/0!</v>
      </c>
    </row>
    <row r="7" spans="1:14" x14ac:dyDescent="0.35">
      <c r="K7" s="74" t="s">
        <v>54</v>
      </c>
      <c r="L7" s="86">
        <v>225</v>
      </c>
      <c r="M7" s="147"/>
      <c r="N7" s="127" t="e">
        <f>'9a'!P503/M7</f>
        <v>#DIV/0!</v>
      </c>
    </row>
    <row r="8" spans="1:14" x14ac:dyDescent="0.35">
      <c r="A8" s="21" t="s">
        <v>86</v>
      </c>
      <c r="B8" s="22"/>
      <c r="C8" s="22"/>
      <c r="D8" s="22"/>
      <c r="E8" s="55">
        <v>0</v>
      </c>
      <c r="K8" s="74" t="s">
        <v>59</v>
      </c>
      <c r="L8" s="86">
        <v>52</v>
      </c>
      <c r="M8" s="147"/>
      <c r="N8" s="126" t="e">
        <f>'9a'!P504/M8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225</v>
      </c>
      <c r="M9" s="147"/>
      <c r="N9" s="127" t="e">
        <f>'9a'!P505/M9</f>
        <v>#DIV/0!</v>
      </c>
    </row>
    <row r="10" spans="1:14" x14ac:dyDescent="0.35">
      <c r="H10" s="47" t="s">
        <v>95</v>
      </c>
      <c r="K10" s="74" t="s">
        <v>60</v>
      </c>
      <c r="L10" s="86">
        <v>225</v>
      </c>
      <c r="M10" s="147"/>
      <c r="N10" s="127" t="e">
        <f>'9a'!P506/M10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'9a'!P507/M11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'9a'!P508/M12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'9a'!N512</f>
        <v>0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'9a'!P512</f>
        <v>0</v>
      </c>
      <c r="E17" s="193" t="s">
        <v>167</v>
      </c>
      <c r="F17" s="193"/>
      <c r="G17" s="84" t="e">
        <f>D17/E8</f>
        <v>#DIV/0!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'9a'!G512</f>
        <v>0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'9a'!F512-E27</f>
        <v>0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'9a'!S495</f>
        <v>164.85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'9a'!T495</f>
        <v>12.4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'9a'!N505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436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workbookViewId="0">
      <selection activeCell="B4" sqref="B4:E4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'9'!H5</f>
        <v>9</v>
      </c>
      <c r="B1" s="224" t="s">
        <v>81</v>
      </c>
      <c r="C1" s="225"/>
      <c r="D1" s="226" t="str">
        <f>VLOOKUP(A1,'Kosten VSR (her)controles'!A5:J54,3)</f>
        <v>Dorpshuis De Pan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Nieuwe Rijksweg 4 te Vries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/>
      <c r="O4" s="122"/>
      <c r="P4" s="122"/>
      <c r="S4">
        <v>164.85</v>
      </c>
      <c r="T4">
        <v>12.4</v>
      </c>
    </row>
    <row r="5" spans="1:23" hidden="1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/>
      <c r="O5" s="122"/>
      <c r="P5" s="122"/>
    </row>
    <row r="6" spans="1:23" hidden="1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/>
      <c r="O6" s="122"/>
      <c r="P6" s="122"/>
    </row>
    <row r="7" spans="1:23" hidden="1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/>
      <c r="O7" s="122"/>
      <c r="P7" s="122"/>
    </row>
    <row r="8" spans="1:23" hidden="1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/>
      <c r="O8" s="122"/>
      <c r="P8" s="122"/>
    </row>
    <row r="9" spans="1:23" hidden="1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2"/>
      <c r="P9" s="122"/>
    </row>
    <row r="10" spans="1:23" hidden="1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/>
      <c r="O10" s="122"/>
      <c r="P10" s="122"/>
    </row>
    <row r="11" spans="1:23" hidden="1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/>
      <c r="O11" s="122"/>
      <c r="P11" s="122"/>
    </row>
    <row r="12" spans="1:23" hidden="1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O12" s="122"/>
      <c r="P12" s="122"/>
    </row>
    <row r="13" spans="1:23" hidden="1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O13" s="122"/>
      <c r="P13" s="122"/>
    </row>
    <row r="14" spans="1:23" hidden="1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0">SUM(F4:F494)</f>
        <v>0</v>
      </c>
      <c r="G495" s="105">
        <f t="shared" si="0"/>
        <v>0</v>
      </c>
      <c r="H495" s="105">
        <f t="shared" si="0"/>
        <v>0</v>
      </c>
      <c r="I495" s="105">
        <f t="shared" si="0"/>
        <v>0</v>
      </c>
      <c r="J495" s="105">
        <f t="shared" si="0"/>
        <v>0</v>
      </c>
      <c r="K495" s="105">
        <f t="shared" si="0"/>
        <v>0</v>
      </c>
      <c r="L495" s="105">
        <f t="shared" si="0"/>
        <v>0</v>
      </c>
      <c r="M495" s="105">
        <f t="shared" si="0"/>
        <v>0</v>
      </c>
      <c r="Q495" s="93" t="s">
        <v>174</v>
      </c>
      <c r="R495" s="105">
        <f t="shared" ref="R495:W495" si="1">SUM(R4:R494)</f>
        <v>0</v>
      </c>
      <c r="S495" s="105">
        <f t="shared" si="1"/>
        <v>164.85</v>
      </c>
      <c r="T495" s="105">
        <f t="shared" si="1"/>
        <v>12.4</v>
      </c>
      <c r="U495" s="105">
        <f t="shared" si="1"/>
        <v>0</v>
      </c>
      <c r="V495" s="105">
        <f t="shared" si="1"/>
        <v>0</v>
      </c>
      <c r="W495" s="105">
        <f t="shared" si="1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IF('9'!K4="", "Vrije categorie",'9'!K4)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2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35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2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2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IF('9'!K7="", "Vrije categorie",'9'!K7)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2"/>
        <v>0</v>
      </c>
      <c r="O503" s="95"/>
      <c r="P503" s="106" cm="1">
        <f t="array" ref="P503">SUMPRODUCT(--($E$4:$E$494=C503),--($D$4:$D$494=""),$P$4:$P$494)</f>
        <v>0</v>
      </c>
    </row>
    <row r="504" spans="3:16" x14ac:dyDescent="0.35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2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2"/>
        <v>0</v>
      </c>
      <c r="O505" s="95"/>
      <c r="P505" s="106" cm="1">
        <f t="array" ref="P505">SUMPRODUCT(--($E$4:$E$494=C505),--($D$4:$D$494=""),$P$4:$P$494)</f>
        <v>0</v>
      </c>
    </row>
    <row r="506" spans="3:16" x14ac:dyDescent="0.35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2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5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2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2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2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2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2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3">SUM(G499:G511)</f>
        <v>0</v>
      </c>
      <c r="H512" s="107">
        <f t="shared" si="3"/>
        <v>0</v>
      </c>
      <c r="I512" s="107">
        <f t="shared" si="3"/>
        <v>0</v>
      </c>
      <c r="J512" s="107">
        <f t="shared" si="3"/>
        <v>0</v>
      </c>
      <c r="K512" s="107">
        <f t="shared" si="3"/>
        <v>0</v>
      </c>
      <c r="L512" s="107">
        <f t="shared" si="3"/>
        <v>0</v>
      </c>
      <c r="M512" s="107">
        <f t="shared" si="3"/>
        <v>0</v>
      </c>
      <c r="N512" s="107">
        <f t="shared" si="2"/>
        <v>0</v>
      </c>
      <c r="O512" s="107"/>
      <c r="P512" s="107">
        <f>SUM(P499:P511)</f>
        <v>0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4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5">SUM(F519:M519)</f>
        <v>0</v>
      </c>
    </row>
    <row r="520" spans="3:16" x14ac:dyDescent="0.35">
      <c r="C520" s="109" t="str">
        <f t="shared" si="4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5"/>
        <v>0</v>
      </c>
    </row>
    <row r="521" spans="3:16" x14ac:dyDescent="0.35">
      <c r="C521" s="109" t="str">
        <f t="shared" si="4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5"/>
        <v>0</v>
      </c>
    </row>
    <row r="522" spans="3:16" x14ac:dyDescent="0.35">
      <c r="C522" s="109" t="str">
        <f t="shared" si="4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5"/>
        <v>0</v>
      </c>
    </row>
    <row r="523" spans="3:16" x14ac:dyDescent="0.35">
      <c r="C523" s="109" t="str">
        <f t="shared" si="4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5"/>
        <v>0</v>
      </c>
    </row>
    <row r="524" spans="3:16" x14ac:dyDescent="0.35">
      <c r="C524" s="109" t="str">
        <f t="shared" si="4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5"/>
        <v>0</v>
      </c>
    </row>
    <row r="525" spans="3:16" x14ac:dyDescent="0.35">
      <c r="C525" s="109" t="str">
        <f t="shared" si="4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5"/>
        <v>0</v>
      </c>
    </row>
    <row r="526" spans="3:16" x14ac:dyDescent="0.35">
      <c r="C526" s="109" t="str">
        <f t="shared" si="4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5"/>
        <v>0</v>
      </c>
    </row>
    <row r="527" spans="3:16" x14ac:dyDescent="0.35">
      <c r="C527" s="109" t="str">
        <f t="shared" si="4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5"/>
        <v>0</v>
      </c>
    </row>
    <row r="528" spans="3:16" x14ac:dyDescent="0.35">
      <c r="C528" s="109" t="str">
        <f t="shared" si="4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5"/>
        <v>0</v>
      </c>
    </row>
    <row r="529" spans="3:14" x14ac:dyDescent="0.35">
      <c r="C529" s="109" t="str">
        <f t="shared" si="4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5"/>
        <v>0</v>
      </c>
    </row>
    <row r="530" spans="3:14" x14ac:dyDescent="0.35">
      <c r="C530" s="109" t="str">
        <f t="shared" si="4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5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6">SUM(G518:G530)</f>
        <v>0</v>
      </c>
      <c r="H531" s="114">
        <f t="shared" si="6"/>
        <v>0</v>
      </c>
      <c r="I531" s="114">
        <f t="shared" si="6"/>
        <v>0</v>
      </c>
      <c r="J531" s="114">
        <f t="shared" si="6"/>
        <v>0</v>
      </c>
      <c r="K531" s="114">
        <f t="shared" si="6"/>
        <v>0</v>
      </c>
      <c r="L531" s="114">
        <f t="shared" si="6"/>
        <v>0</v>
      </c>
      <c r="M531" s="114">
        <f t="shared" si="6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10,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'10a'!P499/M3</f>
        <v>#DIV/0!</v>
      </c>
    </row>
    <row r="4" spans="1:14" x14ac:dyDescent="0.35">
      <c r="A4" s="56" t="s">
        <v>81</v>
      </c>
      <c r="B4" s="200" t="str">
        <f>VLOOKUP(H5,'Kosten VSR (her)controles'!A5:E54,3)</f>
        <v>Dorpshuis Ons Dorpshuis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'10a'!P500/M4</f>
        <v>#DIV/0!</v>
      </c>
    </row>
    <row r="5" spans="1:14" x14ac:dyDescent="0.35">
      <c r="A5" s="57" t="s">
        <v>82</v>
      </c>
      <c r="B5" s="201" t="str">
        <f>VLOOKUP(H5,'Kosten VSR (her)controles'!A5:E54,4)</f>
        <v>Mevrouw Bähler-Boermalaan 6</v>
      </c>
      <c r="C5" s="201"/>
      <c r="D5" s="201"/>
      <c r="E5" s="201"/>
      <c r="F5" s="197" t="s">
        <v>84</v>
      </c>
      <c r="G5" s="197"/>
      <c r="H5" s="53">
        <f>'Kosten VSR (her)controles'!A14</f>
        <v>10</v>
      </c>
      <c r="K5" s="74" t="s">
        <v>57</v>
      </c>
      <c r="L5" s="86"/>
      <c r="M5" s="147"/>
      <c r="N5" s="127" t="e">
        <f>'10a'!P501/M5</f>
        <v>#DIV/0!</v>
      </c>
    </row>
    <row r="6" spans="1:14" x14ac:dyDescent="0.35">
      <c r="A6" s="58" t="s">
        <v>83</v>
      </c>
      <c r="B6" s="202" t="str">
        <f>VLOOKUP(H5,'Kosten VSR (her)controles'!A5:E54,5)</f>
        <v>Paterswolde</v>
      </c>
      <c r="C6" s="202"/>
      <c r="D6" s="202"/>
      <c r="E6" s="202"/>
      <c r="F6" s="198" t="s">
        <v>85</v>
      </c>
      <c r="G6" s="198"/>
      <c r="H6" s="54" t="str">
        <f>CONCATENATE(H5,"a")</f>
        <v>10a</v>
      </c>
      <c r="K6" s="74" t="s">
        <v>58</v>
      </c>
      <c r="L6" s="86"/>
      <c r="M6" s="147"/>
      <c r="N6" s="127" t="e">
        <f>'10a'!P502/M6</f>
        <v>#DIV/0!</v>
      </c>
    </row>
    <row r="7" spans="1:14" x14ac:dyDescent="0.35">
      <c r="K7" s="74" t="s">
        <v>54</v>
      </c>
      <c r="L7" s="86"/>
      <c r="M7" s="147"/>
      <c r="N7" s="127" t="e">
        <f>'10a'!P503/M7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52</v>
      </c>
      <c r="K8" s="74" t="s">
        <v>59</v>
      </c>
      <c r="L8" s="86">
        <v>52</v>
      </c>
      <c r="M8" s="147"/>
      <c r="N8" s="126" t="e">
        <f>'10a'!P504/M8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'10a'!P505/M9</f>
        <v>#DIV/0!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'10a'!P506/M10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'10a'!P507/M11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'10a'!P508/M12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'10a'!N512</f>
        <v>0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'10a'!P512</f>
        <v>0</v>
      </c>
      <c r="E17" s="193" t="s">
        <v>167</v>
      </c>
      <c r="F17" s="193"/>
      <c r="G17" s="84">
        <f>D17/E8</f>
        <v>0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'10a'!G512</f>
        <v>0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'10a'!F512-E27</f>
        <v>0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'10a'!S495</f>
        <v>87.9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'10a'!N505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436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topLeftCell="B1" workbookViewId="0">
      <selection activeCell="B4" sqref="B4:E4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'10'!H5</f>
        <v>10</v>
      </c>
      <c r="B1" s="224" t="s">
        <v>81</v>
      </c>
      <c r="C1" s="225"/>
      <c r="D1" s="226" t="str">
        <f>VLOOKUP(A1,'Kosten VSR (her)controles'!A5:J54,3)</f>
        <v>Dorpshuis Ons Dorpshuis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Mevrouw Bähler-Boermalaan 6 te Paterswolde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/>
      <c r="O4" s="122"/>
      <c r="P4" s="122"/>
      <c r="S4">
        <v>87.9</v>
      </c>
    </row>
    <row r="5" spans="1:23" hidden="1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/>
      <c r="O5" s="122"/>
      <c r="P5" s="122"/>
    </row>
    <row r="6" spans="1:23" hidden="1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/>
      <c r="O6" s="122"/>
      <c r="P6" s="122"/>
    </row>
    <row r="7" spans="1:23" hidden="1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/>
      <c r="O7" s="122"/>
      <c r="P7" s="122"/>
    </row>
    <row r="8" spans="1:23" hidden="1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/>
      <c r="O8" s="122"/>
      <c r="P8" s="122"/>
    </row>
    <row r="9" spans="1:23" hidden="1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2"/>
      <c r="P9" s="122"/>
    </row>
    <row r="10" spans="1:23" hidden="1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/>
      <c r="O10" s="122"/>
      <c r="P10" s="122"/>
    </row>
    <row r="11" spans="1:23" hidden="1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/>
      <c r="O11" s="122"/>
      <c r="P11" s="122"/>
    </row>
    <row r="12" spans="1:23" hidden="1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O12" s="122"/>
      <c r="P12" s="122"/>
    </row>
    <row r="13" spans="1:23" hidden="1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O13" s="122"/>
      <c r="P13" s="122"/>
    </row>
    <row r="14" spans="1:23" hidden="1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0">SUM(F4:F494)</f>
        <v>0</v>
      </c>
      <c r="G495" s="105">
        <f t="shared" si="0"/>
        <v>0</v>
      </c>
      <c r="H495" s="105">
        <f t="shared" si="0"/>
        <v>0</v>
      </c>
      <c r="I495" s="105">
        <f t="shared" si="0"/>
        <v>0</v>
      </c>
      <c r="J495" s="105">
        <f t="shared" si="0"/>
        <v>0</v>
      </c>
      <c r="K495" s="105">
        <f t="shared" si="0"/>
        <v>0</v>
      </c>
      <c r="L495" s="105">
        <f t="shared" si="0"/>
        <v>0</v>
      </c>
      <c r="M495" s="105">
        <f t="shared" si="0"/>
        <v>0</v>
      </c>
      <c r="Q495" s="93" t="s">
        <v>174</v>
      </c>
      <c r="R495" s="105">
        <f t="shared" ref="R495:W495" si="1">SUM(R4:R494)</f>
        <v>0</v>
      </c>
      <c r="S495" s="105">
        <f t="shared" si="1"/>
        <v>87.9</v>
      </c>
      <c r="T495" s="105">
        <f t="shared" si="1"/>
        <v>0</v>
      </c>
      <c r="U495" s="105">
        <f t="shared" si="1"/>
        <v>0</v>
      </c>
      <c r="V495" s="105">
        <f t="shared" si="1"/>
        <v>0</v>
      </c>
      <c r="W495" s="105">
        <f t="shared" si="1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2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35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2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2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IF('10'!K7="", "Vrije categorie",'10'!K7)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2"/>
        <v>0</v>
      </c>
      <c r="O503" s="95"/>
      <c r="P503" s="106" cm="1">
        <f t="array" ref="P503">SUMPRODUCT(--($E$4:$E$494=C503),--($D$4:$D$494=""),$P$4:$P$494)</f>
        <v>0</v>
      </c>
    </row>
    <row r="504" spans="3:16" x14ac:dyDescent="0.35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2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2"/>
        <v>0</v>
      </c>
      <c r="O505" s="95"/>
      <c r="P505" s="106" cm="1">
        <f t="array" ref="P505">SUMPRODUCT(--($E$4:$E$494=C505),--($D$4:$D$494=""),$P$4:$P$494)</f>
        <v>0</v>
      </c>
    </row>
    <row r="506" spans="3:16" x14ac:dyDescent="0.35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2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5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2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2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2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2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2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3">SUM(G499:G511)</f>
        <v>0</v>
      </c>
      <c r="H512" s="107">
        <f t="shared" si="3"/>
        <v>0</v>
      </c>
      <c r="I512" s="107">
        <f t="shared" si="3"/>
        <v>0</v>
      </c>
      <c r="J512" s="107">
        <f t="shared" si="3"/>
        <v>0</v>
      </c>
      <c r="K512" s="107">
        <f t="shared" si="3"/>
        <v>0</v>
      </c>
      <c r="L512" s="107">
        <f t="shared" si="3"/>
        <v>0</v>
      </c>
      <c r="M512" s="107">
        <f t="shared" si="3"/>
        <v>0</v>
      </c>
      <c r="N512" s="107">
        <f t="shared" si="2"/>
        <v>0</v>
      </c>
      <c r="O512" s="107"/>
      <c r="P512" s="107">
        <f>SUM(P499:P511)</f>
        <v>0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4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5">SUM(F519:M519)</f>
        <v>0</v>
      </c>
    </row>
    <row r="520" spans="3:16" x14ac:dyDescent="0.35">
      <c r="C520" s="109" t="str">
        <f t="shared" si="4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5"/>
        <v>0</v>
      </c>
    </row>
    <row r="521" spans="3:16" x14ac:dyDescent="0.35">
      <c r="C521" s="109" t="str">
        <f t="shared" si="4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5"/>
        <v>0</v>
      </c>
    </row>
    <row r="522" spans="3:16" x14ac:dyDescent="0.35">
      <c r="C522" s="109" t="str">
        <f t="shared" si="4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5"/>
        <v>0</v>
      </c>
    </row>
    <row r="523" spans="3:16" x14ac:dyDescent="0.35">
      <c r="C523" s="109" t="str">
        <f t="shared" si="4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5"/>
        <v>0</v>
      </c>
    </row>
    <row r="524" spans="3:16" x14ac:dyDescent="0.35">
      <c r="C524" s="109" t="str">
        <f t="shared" si="4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5"/>
        <v>0</v>
      </c>
    </row>
    <row r="525" spans="3:16" x14ac:dyDescent="0.35">
      <c r="C525" s="109" t="str">
        <f t="shared" si="4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5"/>
        <v>0</v>
      </c>
    </row>
    <row r="526" spans="3:16" x14ac:dyDescent="0.35">
      <c r="C526" s="109" t="str">
        <f t="shared" si="4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5"/>
        <v>0</v>
      </c>
    </row>
    <row r="527" spans="3:16" x14ac:dyDescent="0.35">
      <c r="C527" s="109" t="str">
        <f t="shared" si="4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5"/>
        <v>0</v>
      </c>
    </row>
    <row r="528" spans="3:16" x14ac:dyDescent="0.35">
      <c r="C528" s="109" t="str">
        <f t="shared" si="4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5"/>
        <v>0</v>
      </c>
    </row>
    <row r="529" spans="3:14" x14ac:dyDescent="0.35">
      <c r="C529" s="109" t="str">
        <f t="shared" si="4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5"/>
        <v>0</v>
      </c>
    </row>
    <row r="530" spans="3:14" x14ac:dyDescent="0.35">
      <c r="C530" s="109" t="str">
        <f t="shared" si="4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5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6">SUM(G518:G530)</f>
        <v>0</v>
      </c>
      <c r="H531" s="114">
        <f t="shared" si="6"/>
        <v>0</v>
      </c>
      <c r="I531" s="114">
        <f t="shared" si="6"/>
        <v>0</v>
      </c>
      <c r="J531" s="114">
        <f t="shared" si="6"/>
        <v>0</v>
      </c>
      <c r="K531" s="114">
        <f t="shared" si="6"/>
        <v>0</v>
      </c>
      <c r="L531" s="114">
        <f t="shared" si="6"/>
        <v>0</v>
      </c>
      <c r="M531" s="114">
        <f t="shared" si="6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O12" sqref="O1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'11a'!P499/M3</f>
        <v>#DIV/0!</v>
      </c>
    </row>
    <row r="4" spans="1:14" x14ac:dyDescent="0.35">
      <c r="A4" s="56" t="s">
        <v>81</v>
      </c>
      <c r="B4" s="200" t="str">
        <f>VLOOKUP(H5,'Kosten VSR (her)controles'!A5:E54,3)</f>
        <v>Gz/MFC Ludinge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'11a'!P500/M4</f>
        <v>#DIV/0!</v>
      </c>
    </row>
    <row r="5" spans="1:14" x14ac:dyDescent="0.35">
      <c r="A5" s="57" t="s">
        <v>82</v>
      </c>
      <c r="B5" s="201" t="str">
        <f>VLOOKUP(H5,'Kosten VSR (her)controles'!A5:E54,4)</f>
        <v>Ludinge 4</v>
      </c>
      <c r="C5" s="201"/>
      <c r="D5" s="201"/>
      <c r="E5" s="201"/>
      <c r="F5" s="197" t="s">
        <v>84</v>
      </c>
      <c r="G5" s="197"/>
      <c r="H5" s="53">
        <f>'Kosten VSR (her)controles'!A15</f>
        <v>11</v>
      </c>
      <c r="K5" s="74" t="s">
        <v>57</v>
      </c>
      <c r="L5" s="86"/>
      <c r="M5" s="147"/>
      <c r="N5" s="127" t="e">
        <f>'11a'!P501/M5</f>
        <v>#DIV/0!</v>
      </c>
    </row>
    <row r="6" spans="1:14" x14ac:dyDescent="0.35">
      <c r="A6" s="58" t="s">
        <v>83</v>
      </c>
      <c r="B6" s="202" t="str">
        <f>VLOOKUP(H5,'Kosten VSR (her)controles'!A5:E54,5)</f>
        <v>Zuidlaren</v>
      </c>
      <c r="C6" s="202"/>
      <c r="D6" s="202"/>
      <c r="E6" s="202"/>
      <c r="F6" s="198" t="s">
        <v>85</v>
      </c>
      <c r="G6" s="198"/>
      <c r="H6" s="54" t="str">
        <f>CONCATENATE(H5,"a")</f>
        <v>11a</v>
      </c>
      <c r="K6" s="74" t="s">
        <v>58</v>
      </c>
      <c r="L6" s="86"/>
      <c r="M6" s="147"/>
      <c r="N6" s="127" t="e">
        <f>'11a'!P502/M6</f>
        <v>#DIV/0!</v>
      </c>
    </row>
    <row r="7" spans="1:14" x14ac:dyDescent="0.35">
      <c r="K7" s="74" t="s">
        <v>54</v>
      </c>
      <c r="L7" s="86"/>
      <c r="M7" s="147"/>
      <c r="N7" s="127" t="e">
        <f>'11a'!P503/M7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52</v>
      </c>
      <c r="K8" s="74" t="s">
        <v>59</v>
      </c>
      <c r="L8" s="86">
        <v>52</v>
      </c>
      <c r="M8" s="147"/>
      <c r="N8" s="126" t="e">
        <f>'11a'!P504/M8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'11a'!P505/M9</f>
        <v>#DIV/0!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'11a'!P506/M10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'11a'!P507/M11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'11a'!P508/M12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'11a'!N512</f>
        <v>0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'11a'!P512</f>
        <v>0</v>
      </c>
      <c r="E17" s="193" t="s">
        <v>167</v>
      </c>
      <c r="F17" s="193"/>
      <c r="G17" s="84">
        <f>D17/E8</f>
        <v>0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'11a'!G512</f>
        <v>0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'11a'!F512-E27</f>
        <v>0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'11a'!S495</f>
        <v>3585.5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'11a'!N505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29" t="s">
        <v>436</v>
      </c>
      <c r="B59" s="230"/>
      <c r="C59" s="230"/>
      <c r="D59" s="230"/>
      <c r="E59" s="230"/>
      <c r="F59" s="230"/>
      <c r="G59" s="230"/>
      <c r="H59" s="230"/>
      <c r="I59" s="231"/>
    </row>
    <row r="60" spans="1:9" x14ac:dyDescent="0.3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3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3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3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topLeftCell="B1" workbookViewId="0">
      <selection activeCell="S510" sqref="S510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'11'!H5</f>
        <v>11</v>
      </c>
      <c r="B1" s="224" t="s">
        <v>81</v>
      </c>
      <c r="C1" s="225"/>
      <c r="D1" s="226" t="str">
        <f>VLOOKUP(A1,'Kosten VSR (her)controles'!A5:J54,3)</f>
        <v>Gz/MFC Ludinge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Ludinge 4 te Zuidlaren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/>
      <c r="O4" s="122"/>
      <c r="P4" s="122"/>
      <c r="S4">
        <v>3585.5</v>
      </c>
    </row>
    <row r="5" spans="1:23" hidden="1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/>
      <c r="O5" s="122"/>
      <c r="P5" s="122"/>
    </row>
    <row r="6" spans="1:23" hidden="1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/>
      <c r="O6" s="122"/>
      <c r="P6" s="122"/>
    </row>
    <row r="7" spans="1:23" hidden="1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/>
      <c r="O7" s="122"/>
      <c r="P7" s="122"/>
    </row>
    <row r="8" spans="1:23" hidden="1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/>
      <c r="O8" s="122"/>
      <c r="P8" s="122"/>
    </row>
    <row r="9" spans="1:23" hidden="1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2"/>
      <c r="P9" s="122"/>
    </row>
    <row r="10" spans="1:23" hidden="1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/>
      <c r="O10" s="122"/>
      <c r="P10" s="122"/>
    </row>
    <row r="11" spans="1:23" hidden="1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/>
      <c r="O11" s="122"/>
      <c r="P11" s="122"/>
    </row>
    <row r="12" spans="1:23" hidden="1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O12" s="122"/>
      <c r="P12" s="122"/>
    </row>
    <row r="13" spans="1:23" hidden="1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O13" s="122"/>
      <c r="P13" s="122"/>
    </row>
    <row r="14" spans="1:23" hidden="1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hidden="1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3" hidden="1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0">SUM(F4:F494)</f>
        <v>0</v>
      </c>
      <c r="G495" s="105">
        <f t="shared" si="0"/>
        <v>0</v>
      </c>
      <c r="H495" s="105">
        <f t="shared" si="0"/>
        <v>0</v>
      </c>
      <c r="I495" s="105">
        <f t="shared" si="0"/>
        <v>0</v>
      </c>
      <c r="J495" s="105">
        <f t="shared" si="0"/>
        <v>0</v>
      </c>
      <c r="K495" s="105">
        <f t="shared" si="0"/>
        <v>0</v>
      </c>
      <c r="L495" s="105">
        <f t="shared" si="0"/>
        <v>0</v>
      </c>
      <c r="M495" s="105">
        <f t="shared" si="0"/>
        <v>0</v>
      </c>
      <c r="Q495" s="93" t="s">
        <v>174</v>
      </c>
      <c r="R495" s="105">
        <f t="shared" ref="R495:W495" si="1">SUM(R4:R494)</f>
        <v>0</v>
      </c>
      <c r="S495" s="105">
        <f t="shared" si="1"/>
        <v>3585.5</v>
      </c>
      <c r="T495" s="105">
        <f t="shared" si="1"/>
        <v>0</v>
      </c>
      <c r="U495" s="105">
        <f t="shared" si="1"/>
        <v>0</v>
      </c>
      <c r="V495" s="105">
        <f t="shared" si="1"/>
        <v>0</v>
      </c>
      <c r="W495" s="105">
        <f t="shared" si="1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5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2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35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2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5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2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IF('11'!K7="", "Vrije categorie",'11'!K7)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2"/>
        <v>0</v>
      </c>
      <c r="O503" s="95"/>
      <c r="P503" s="106" cm="1">
        <f t="array" ref="P503">SUMPRODUCT(--($E$4:$E$494=C503),--($D$4:$D$494=""),$P$4:$P$494)</f>
        <v>0</v>
      </c>
    </row>
    <row r="504" spans="3:16" x14ac:dyDescent="0.35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2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2"/>
        <v>0</v>
      </c>
      <c r="O505" s="95"/>
      <c r="P505" s="106" cm="1">
        <f t="array" ref="P505">SUMPRODUCT(--($E$4:$E$494=C505),--($D$4:$D$494=""),$P$4:$P$494)</f>
        <v>0</v>
      </c>
    </row>
    <row r="506" spans="3:16" x14ac:dyDescent="0.35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2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5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2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2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2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2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2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3">SUM(G499:G511)</f>
        <v>0</v>
      </c>
      <c r="H512" s="107">
        <f t="shared" si="3"/>
        <v>0</v>
      </c>
      <c r="I512" s="107">
        <f t="shared" si="3"/>
        <v>0</v>
      </c>
      <c r="J512" s="107">
        <f t="shared" si="3"/>
        <v>0</v>
      </c>
      <c r="K512" s="107">
        <f t="shared" si="3"/>
        <v>0</v>
      </c>
      <c r="L512" s="107">
        <f t="shared" si="3"/>
        <v>0</v>
      </c>
      <c r="M512" s="107">
        <f t="shared" si="3"/>
        <v>0</v>
      </c>
      <c r="N512" s="107">
        <f t="shared" si="2"/>
        <v>0</v>
      </c>
      <c r="O512" s="107"/>
      <c r="P512" s="107">
        <f>SUM(P499:P511)</f>
        <v>0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4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5">SUM(F519:M519)</f>
        <v>0</v>
      </c>
    </row>
    <row r="520" spans="3:16" x14ac:dyDescent="0.35">
      <c r="C520" s="109" t="str">
        <f t="shared" si="4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5"/>
        <v>0</v>
      </c>
    </row>
    <row r="521" spans="3:16" x14ac:dyDescent="0.35">
      <c r="C521" s="109" t="str">
        <f t="shared" si="4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5"/>
        <v>0</v>
      </c>
    </row>
    <row r="522" spans="3:16" x14ac:dyDescent="0.35">
      <c r="C522" s="109" t="str">
        <f t="shared" si="4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5"/>
        <v>0</v>
      </c>
    </row>
    <row r="523" spans="3:16" x14ac:dyDescent="0.35">
      <c r="C523" s="109" t="str">
        <f t="shared" si="4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5"/>
        <v>0</v>
      </c>
    </row>
    <row r="524" spans="3:16" x14ac:dyDescent="0.35">
      <c r="C524" s="109" t="str">
        <f t="shared" si="4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5"/>
        <v>0</v>
      </c>
    </row>
    <row r="525" spans="3:16" x14ac:dyDescent="0.35">
      <c r="C525" s="109" t="str">
        <f t="shared" si="4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5"/>
        <v>0</v>
      </c>
    </row>
    <row r="526" spans="3:16" x14ac:dyDescent="0.35">
      <c r="C526" s="109" t="str">
        <f t="shared" si="4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5"/>
        <v>0</v>
      </c>
    </row>
    <row r="527" spans="3:16" x14ac:dyDescent="0.35">
      <c r="C527" s="109" t="str">
        <f t="shared" si="4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5"/>
        <v>0</v>
      </c>
    </row>
    <row r="528" spans="3:16" x14ac:dyDescent="0.35">
      <c r="C528" s="109" t="str">
        <f t="shared" si="4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5"/>
        <v>0</v>
      </c>
    </row>
    <row r="529" spans="3:14" x14ac:dyDescent="0.35">
      <c r="C529" s="109" t="str">
        <f t="shared" si="4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5"/>
        <v>0</v>
      </c>
    </row>
    <row r="530" spans="3:14" x14ac:dyDescent="0.35">
      <c r="C530" s="109" t="str">
        <f t="shared" si="4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5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6">SUM(G518:G530)</f>
        <v>0</v>
      </c>
      <c r="H531" s="114">
        <f t="shared" si="6"/>
        <v>0</v>
      </c>
      <c r="I531" s="114">
        <f t="shared" si="6"/>
        <v>0</v>
      </c>
      <c r="J531" s="114">
        <f t="shared" si="6"/>
        <v>0</v>
      </c>
      <c r="K531" s="114">
        <f t="shared" si="6"/>
        <v>0</v>
      </c>
      <c r="L531" s="114">
        <f t="shared" si="6"/>
        <v>0</v>
      </c>
      <c r="M531" s="114">
        <f t="shared" si="6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12,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'12a'!P499/M3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12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'12a'!P500/M4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12</v>
      </c>
      <c r="C5" s="201"/>
      <c r="D5" s="201"/>
      <c r="E5" s="201"/>
      <c r="F5" s="197" t="s">
        <v>84</v>
      </c>
      <c r="G5" s="197"/>
      <c r="H5" s="53">
        <f>'Kosten VSR (her)controles'!A16</f>
        <v>12</v>
      </c>
      <c r="K5" s="74" t="s">
        <v>57</v>
      </c>
      <c r="L5" s="86"/>
      <c r="M5" s="147"/>
      <c r="N5" s="127" t="e">
        <f>'12a'!P501/M5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12</v>
      </c>
      <c r="C6" s="202"/>
      <c r="D6" s="202"/>
      <c r="E6" s="202"/>
      <c r="F6" s="198" t="s">
        <v>85</v>
      </c>
      <c r="G6" s="198"/>
      <c r="H6" s="54" t="str">
        <f>CONCATENATE(H5,"a")</f>
        <v>12a</v>
      </c>
      <c r="K6" s="74" t="s">
        <v>58</v>
      </c>
      <c r="L6" s="86"/>
      <c r="M6" s="147"/>
      <c r="N6" s="127" t="e">
        <f>'12a'!P502/M6</f>
        <v>#N/A</v>
      </c>
    </row>
    <row r="7" spans="1:14" x14ac:dyDescent="0.35">
      <c r="K7" s="74" t="s">
        <v>54</v>
      </c>
      <c r="L7" s="86"/>
      <c r="M7" s="147"/>
      <c r="N7" s="127" t="e">
        <f>'12a'!P503/M7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'12a'!P504/M8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'12a'!P505/M9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'12a'!P506/M10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'12a'!P507/M11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'12a'!P508/M12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'12a'!P509/M13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'12a'!P512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'12a'!N505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d+T62fPCt4lLoeOMsMAIuJ5W2baVjBA3RL0jvQZFg3sPhp2e+Vz0xdV9W3bv83EXvZiwVdJm7cGAbhOdR64qLg==" saltValue="E55nMi2Qe+ubNJTBk/hH8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'12'!H5</f>
        <v>12</v>
      </c>
      <c r="B1" s="224" t="s">
        <v>81</v>
      </c>
      <c r="C1" s="225"/>
      <c r="D1" s="226" t="str">
        <f>VLOOKUP(A1,'Kosten VSR (her)controles'!A5:J54,3)</f>
        <v>Complex 12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12 te Complex 12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IF(D4="X",0,IF(E4="X",0,VLOOKUP(E4,'12'!$K$3:$L$16,2,FALSE)))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IF(D5="X",0,IF(E5="X",0,VLOOKUP(E5,'12'!$K$3:$L$16,2,FALSE)))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IF(D6="X",0,IF(E6="X",0,VLOOKUP(E6,'12'!$K$3:$L$16,2,FALSE)))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IF(D7="X",0,IF(E7="X",0,VLOOKUP(E7,'12'!$K$3:$L$16,2,FALSE)))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IF(D8="X",0,IF(E8="X",0,VLOOKUP(E8,'12'!$K$3:$L$16,2,FALSE)))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IF(D9="X",0,IF(E9="X",0,VLOOKUP(E9,'12'!$K$3:$L$16,2,FALSE)))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IF(D10="X",0,IF(E10="X",0,VLOOKUP(E10,'12'!$K$3:$L$16,2,FALSE)))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IF(D11="X",0,IF(E11="X",0,VLOOKUP(E11,'12'!$K$3:$L$16,2,FALSE)))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IF(D12="X",0,IF(E12="X",0,VLOOKUP(E12,'12'!$K$3:$L$16,2,FALSE)))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IF(D13="X",0,IF(E13="X",0,VLOOKUP(E13,'12'!$K$3:$L$16,2,FALSE)))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IF(D14="X",0,IF(E14="X",0,VLOOKUP(E14,'12'!$K$3:$L$16,2,FALSE)))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IF(D15="X",0,IF(E15="X",0,VLOOKUP(E15,'12'!$K$3:$L$16,2,FALSE)))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IF(D16="X",0,IF(E16="X",0,VLOOKUP(E16,'12'!$K$3:$L$16,2,FALSE)))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IF(D17="X",0,IF(E17="X",0,VLOOKUP(E17,'12'!$K$3:$L$16,2,FALSE)))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IF(D18="X",0,IF(E18="X",0,VLOOKUP(E18,'12'!$K$3:$L$16,2,FALSE)))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IF(D19="X",0,IF(E19="X",0,VLOOKUP(E19,'12'!$K$3:$L$16,2,FALSE)))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IF(D20="X",0,IF(E20="X",0,VLOOKUP(E20,'12'!$K$3:$L$16,2,FALSE)))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IF(D21="X",0,IF(E21="X",0,VLOOKUP(E21,'12'!$K$3:$L$16,2,FALSE)))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IF(D22="X",0,IF(E22="X",0,VLOOKUP(E22,'12'!$K$3:$L$16,2,FALSE)))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IF(D23="X",0,IF(E23="X",0,VLOOKUP(E23,'12'!$K$3:$L$16,2,FALSE)))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IF(D24="X",0,IF(E24="X",0,VLOOKUP(E24,'12'!$K$3:$L$16,2,FALSE)))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IF(D25="X",0,IF(E25="X",0,VLOOKUP(E25,'12'!$K$3:$L$16,2,FALSE)))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IF(D26="X",0,IF(E26="X",0,VLOOKUP(E26,'12'!$K$3:$L$16,2,FALSE)))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IF(D27="X",0,IF(E27="X",0,VLOOKUP(E27,'12'!$K$3:$L$16,2,FALSE)))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IF(D28="X",0,IF(E28="X",0,VLOOKUP(E28,'12'!$K$3:$L$16,2,FALSE)))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IF(D29="X",0,IF(E29="X",0,VLOOKUP(E29,'12'!$K$3:$L$16,2,FALSE)))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IF(D30="X",0,IF(E30="X",0,VLOOKUP(E30,'12'!$K$3:$L$16,2,FALSE)))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IF(D31="X",0,IF(E31="X",0,VLOOKUP(E31,'12'!$K$3:$L$16,2,FALSE)))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IF(D32="X",0,IF(E32="X",0,VLOOKUP(E32,'12'!$K$3:$L$16,2,FALSE)))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IF(D33="X",0,IF(E33="X",0,VLOOKUP(E33,'12'!$K$3:$L$16,2,FALSE)))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IF(D34="X",0,IF(E34="X",0,VLOOKUP(E34,'12'!$K$3:$L$16,2,FALSE)))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IF(D35="X",0,IF(E35="X",0,VLOOKUP(E35,'12'!$K$3:$L$16,2,FALSE)))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IF(D36="X",0,IF(E36="X",0,VLOOKUP(E36,'12'!$K$3:$L$16,2,FALSE)))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IF(D37="X",0,IF(E37="X",0,VLOOKUP(E37,'12'!$K$3:$L$16,2,FALSE)))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IF(D38="X",0,IF(E38="X",0,VLOOKUP(E38,'12'!$K$3:$L$16,2,FALSE)))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IF(D39="X",0,IF(E39="X",0,VLOOKUP(E39,'12'!$K$3:$L$16,2,FALSE)))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IF(D40="X",0,IF(E40="X",0,VLOOKUP(E40,'12'!$K$3:$L$16,2,FALSE)))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IF(D41="X",0,IF(E41="X",0,VLOOKUP(E41,'12'!$K$3:$L$16,2,FALSE)))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IF(D42="X",0,IF(E42="X",0,VLOOKUP(E42,'12'!$K$3:$L$16,2,FALSE)))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IF(D43="X",0,IF(E43="X",0,VLOOKUP(E43,'12'!$K$3:$L$16,2,FALSE)))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IF(D44="X",0,IF(E44="X",0,VLOOKUP(E44,'12'!$K$3:$L$16,2,FALSE)))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IF(D45="X",0,IF(E45="X",0,VLOOKUP(E45,'12'!$K$3:$L$16,2,FALSE)))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IF(D46="X",0,IF(E46="X",0,VLOOKUP(E46,'12'!$K$3:$L$16,2,FALSE)))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IF(D47="X",0,IF(E47="X",0,VLOOKUP(E47,'12'!$K$3:$L$16,2,FALSE)))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IF(D48="X",0,IF(E48="X",0,VLOOKUP(E48,'12'!$K$3:$L$16,2,FALSE)))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IF(D49="X",0,IF(E49="X",0,VLOOKUP(E49,'12'!$K$3:$L$16,2,FALSE)))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IF(D50="X",0,IF(E50="X",0,VLOOKUP(E50,'12'!$K$3:$L$16,2,FALSE)))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IF(D51="X",0,IF(E51="X",0,VLOOKUP(E51,'12'!$K$3:$L$16,2,FALSE)))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IF(D52="X",0,IF(E52="X",0,VLOOKUP(E52,'12'!$K$3:$L$16,2,FALSE)))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IF(D53="X",0,IF(E53="X",0,VLOOKUP(E53,'12'!$K$3:$L$16,2,FALSE)))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IF(D54="X",0,IF(E54="X",0,VLOOKUP(E54,'12'!$K$3:$L$16,2,FALSE)))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IF(D55="X",0,IF(E55="X",0,VLOOKUP(E55,'12'!$K$3:$L$16,2,FALSE)))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IF(D56="X",0,IF(E56="X",0,VLOOKUP(E56,'12'!$K$3:$L$16,2,FALSE)))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IF(D57="X",0,IF(E57="X",0,VLOOKUP(E57,'12'!$K$3:$L$16,2,FALSE)))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IF(D58="X",0,IF(E58="X",0,VLOOKUP(E58,'12'!$K$3:$L$16,2,FALSE)))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IF(D59="X",0,IF(E59="X",0,VLOOKUP(E59,'12'!$K$3:$L$16,2,FALSE)))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IF(D60="X",0,IF(E60="X",0,VLOOKUP(E60,'12'!$K$3:$L$16,2,FALSE)))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IF(D61="X",0,IF(E61="X",0,VLOOKUP(E61,'12'!$K$3:$L$16,2,FALSE)))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IF(D62="X",0,IF(E62="X",0,VLOOKUP(E62,'12'!$K$3:$L$16,2,FALSE)))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IF(D63="X",0,IF(E63="X",0,VLOOKUP(E63,'12'!$K$3:$L$16,2,FALSE)))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IF(D64="X",0,IF(E64="X",0,VLOOKUP(E64,'12'!$K$3:$L$16,2,FALSE)))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IF(D65="X",0,IF(E65="X",0,VLOOKUP(E65,'12'!$K$3:$L$16,2,FALSE)))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IF(D66="X",0,IF(E66="X",0,VLOOKUP(E66,'12'!$K$3:$L$16,2,FALSE)))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IF(D67="X",0,IF(E67="X",0,VLOOKUP(E67,'12'!$K$3:$L$16,2,FALSE)))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IF(D68="X",0,IF(E68="X",0,VLOOKUP(E68,'12'!$K$3:$L$16,2,FALSE)))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IF(D69="X",0,IF(E69="X",0,VLOOKUP(E69,'12'!$K$3:$L$16,2,FALSE)))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IF(D70="X",0,IF(E70="X",0,VLOOKUP(E70,'12'!$K$3:$L$16,2,FALSE)))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IF(D71="X",0,IF(E71="X",0,VLOOKUP(E71,'12'!$K$3:$L$16,2,FALSE)))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IF(D72="X",0,IF(E72="X",0,VLOOKUP(E72,'12'!$K$3:$L$16,2,FALSE)))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IF(D73="X",0,IF(E73="X",0,VLOOKUP(E73,'12'!$K$3:$L$16,2,FALSE)))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IF(D74="X",0,IF(E74="X",0,VLOOKUP(E74,'12'!$K$3:$L$16,2,FALSE)))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IF(D75="X",0,IF(E75="X",0,VLOOKUP(E75,'12'!$K$3:$L$16,2,FALSE)))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IF(D76="X",0,IF(E76="X",0,VLOOKUP(E76,'12'!$K$3:$L$16,2,FALSE)))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IF(D77="X",0,IF(E77="X",0,VLOOKUP(E77,'12'!$K$3:$L$16,2,FALSE)))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IF(D78="X",0,IF(E78="X",0,VLOOKUP(E78,'12'!$K$3:$L$16,2,FALSE)))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IF(D79="X",0,IF(E79="X",0,VLOOKUP(E79,'12'!$K$3:$L$16,2,FALSE)))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IF(D80="X",0,IF(E80="X",0,VLOOKUP(E80,'12'!$K$3:$L$16,2,FALSE)))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IF(D81="X",0,IF(E81="X",0,VLOOKUP(E81,'12'!$K$3:$L$16,2,FALSE)))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IF(D82="X",0,IF(E82="X",0,VLOOKUP(E82,'12'!$K$3:$L$16,2,FALSE)))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IF(D83="X",0,IF(E83="X",0,VLOOKUP(E83,'12'!$K$3:$L$16,2,FALSE)))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IF(D84="X",0,IF(E84="X",0,VLOOKUP(E84,'12'!$K$3:$L$16,2,FALSE)))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IF(D85="X",0,IF(E85="X",0,VLOOKUP(E85,'12'!$K$3:$L$16,2,FALSE)))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IF(D86="X",0,IF(E86="X",0,VLOOKUP(E86,'12'!$K$3:$L$16,2,FALSE)))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IF(D87="X",0,IF(E87="X",0,VLOOKUP(E87,'12'!$K$3:$L$16,2,FALSE)))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IF(D88="X",0,IF(E88="X",0,VLOOKUP(E88,'12'!$K$3:$L$16,2,FALSE)))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IF(D89="X",0,IF(E89="X",0,VLOOKUP(E89,'12'!$K$3:$L$16,2,FALSE)))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IF(D90="X",0,IF(E90="X",0,VLOOKUP(E90,'12'!$K$3:$L$16,2,FALSE)))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IF(D91="X",0,IF(E91="X",0,VLOOKUP(E91,'12'!$K$3:$L$16,2,FALSE)))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IF(D92="X",0,IF(E92="X",0,VLOOKUP(E92,'12'!$K$3:$L$16,2,FALSE)))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IF(D93="X",0,IF(E93="X",0,VLOOKUP(E93,'12'!$K$3:$L$16,2,FALSE)))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IF(D94="X",0,IF(E94="X",0,VLOOKUP(E94,'12'!$K$3:$L$16,2,FALSE)))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IF(D95="X",0,IF(E95="X",0,VLOOKUP(E95,'12'!$K$3:$L$16,2,FALSE)))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IF(D96="X",0,IF(E96="X",0,VLOOKUP(E96,'12'!$K$3:$L$16,2,FALSE)))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IF(D97="X",0,IF(E97="X",0,VLOOKUP(E97,'12'!$K$3:$L$16,2,FALSE)))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IF(D98="X",0,IF(E98="X",0,VLOOKUP(E98,'12'!$K$3:$L$16,2,FALSE)))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IF(D99="X",0,IF(E99="X",0,VLOOKUP(E99,'12'!$K$3:$L$16,2,FALSE)))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IF(D100="X",0,IF(E100="X",0,VLOOKUP(E100,'12'!$K$3:$L$16,2,FALSE)))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IF(D101="X",0,IF(E101="X",0,VLOOKUP(E101,'12'!$K$3:$L$16,2,FALSE)))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IF(D102="X",0,IF(E102="X",0,VLOOKUP(E102,'12'!$K$3:$L$16,2,FALSE)))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IF(D103="X",0,IF(E103="X",0,VLOOKUP(E103,'12'!$K$3:$L$16,2,FALSE)))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IF(D104="X",0,IF(E104="X",0,VLOOKUP(E104,'12'!$K$3:$L$16,2,FALSE)))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IF(D105="X",0,IF(E105="X",0,VLOOKUP(E105,'12'!$K$3:$L$16,2,FALSE)))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IF(D106="X",0,IF(E106="X",0,VLOOKUP(E106,'12'!$K$3:$L$16,2,FALSE)))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IF(D107="X",0,IF(E107="X",0,VLOOKUP(E107,'12'!$K$3:$L$16,2,FALSE)))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IF(D108="X",0,IF(E108="X",0,VLOOKUP(E108,'12'!$K$3:$L$16,2,FALSE)))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IF(D109="X",0,IF(E109="X",0,VLOOKUP(E109,'12'!$K$3:$L$16,2,FALSE)))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IF(D110="X",0,IF(E110="X",0,VLOOKUP(E110,'12'!$K$3:$L$16,2,FALSE)))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IF(D111="X",0,IF(E111="X",0,VLOOKUP(E111,'12'!$K$3:$L$16,2,FALSE)))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IF(D112="X",0,IF(E112="X",0,VLOOKUP(E112,'12'!$K$3:$L$16,2,FALSE)))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IF(D113="X",0,IF(E113="X",0,VLOOKUP(E113,'12'!$K$3:$L$16,2,FALSE)))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IF(D114="X",0,IF(E114="X",0,VLOOKUP(E114,'12'!$K$3:$L$16,2,FALSE)))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IF(D115="X",0,IF(E115="X",0,VLOOKUP(E115,'12'!$K$3:$L$16,2,FALSE)))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IF(D116="X",0,IF(E116="X",0,VLOOKUP(E116,'12'!$K$3:$L$16,2,FALSE)))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IF(D117="X",0,IF(E117="X",0,VLOOKUP(E117,'12'!$K$3:$L$16,2,FALSE)))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IF(D118="X",0,IF(E118="X",0,VLOOKUP(E118,'12'!$K$3:$L$16,2,FALSE)))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IF(D119="X",0,IF(E119="X",0,VLOOKUP(E119,'12'!$K$3:$L$16,2,FALSE)))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IF(D120="X",0,IF(E120="X",0,VLOOKUP(E120,'12'!$K$3:$L$16,2,FALSE)))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IF(D121="X",0,IF(E121="X",0,VLOOKUP(E121,'12'!$K$3:$L$16,2,FALSE)))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IF(D122="X",0,IF(E122="X",0,VLOOKUP(E122,'12'!$K$3:$L$16,2,FALSE)))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IF(D123="X",0,IF(E123="X",0,VLOOKUP(E123,'12'!$K$3:$L$16,2,FALSE)))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IF(D124="X",0,IF(E124="X",0,VLOOKUP(E124,'12'!$K$3:$L$16,2,FALSE)))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IF(D125="X",0,IF(E125="X",0,VLOOKUP(E125,'12'!$K$3:$L$16,2,FALSE)))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IF(D126="X",0,IF(E126="X",0,VLOOKUP(E126,'12'!$K$3:$L$16,2,FALSE)))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IF(D127="X",0,IF(E127="X",0,VLOOKUP(E127,'12'!$K$3:$L$16,2,FALSE)))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IF(D128="X",0,IF(E128="X",0,VLOOKUP(E128,'12'!$K$3:$L$16,2,FALSE)))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IF(D129="X",0,IF(E129="X",0,VLOOKUP(E129,'12'!$K$3:$L$16,2,FALSE)))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IF(D130="X",0,IF(E130="X",0,VLOOKUP(E130,'12'!$K$3:$L$16,2,FALSE)))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IF(D131="X",0,IF(E131="X",0,VLOOKUP(E131,'12'!$K$3:$L$16,2,FALSE)))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IF(D132="X",0,IF(E132="X",0,VLOOKUP(E132,'12'!$K$3:$L$16,2,FALSE)))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IF(D133="X",0,IF(E133="X",0,VLOOKUP(E133,'12'!$K$3:$L$16,2,FALSE)))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IF(D134="X",0,IF(E134="X",0,VLOOKUP(E134,'12'!$K$3:$L$16,2,FALSE)))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IF(D135="X",0,IF(E135="X",0,VLOOKUP(E135,'12'!$K$3:$L$16,2,FALSE)))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IF(D136="X",0,IF(E136="X",0,VLOOKUP(E136,'12'!$K$3:$L$16,2,FALSE)))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IF(D137="X",0,IF(E137="X",0,VLOOKUP(E137,'12'!$K$3:$L$16,2,FALSE)))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IF(D138="X",0,IF(E138="X",0,VLOOKUP(E138,'12'!$K$3:$L$16,2,FALSE)))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IF(D139="X",0,IF(E139="X",0,VLOOKUP(E139,'12'!$K$3:$L$16,2,FALSE)))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IF(D140="X",0,IF(E140="X",0,VLOOKUP(E140,'12'!$K$3:$L$16,2,FALSE)))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IF(D141="X",0,IF(E141="X",0,VLOOKUP(E141,'12'!$K$3:$L$16,2,FALSE)))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IF(D142="X",0,IF(E142="X",0,VLOOKUP(E142,'12'!$K$3:$L$16,2,FALSE)))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IF(D143="X",0,IF(E143="X",0,VLOOKUP(E143,'12'!$K$3:$L$16,2,FALSE)))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IF(D144="X",0,IF(E144="X",0,VLOOKUP(E144,'12'!$K$3:$L$16,2,FALSE)))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IF(D145="X",0,IF(E145="X",0,VLOOKUP(E145,'12'!$K$3:$L$16,2,FALSE)))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IF(D146="X",0,IF(E146="X",0,VLOOKUP(E146,'12'!$K$3:$L$16,2,FALSE)))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IF(D147="X",0,IF(E147="X",0,VLOOKUP(E147,'12'!$K$3:$L$16,2,FALSE)))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IF(D148="X",0,IF(E148="X",0,VLOOKUP(E148,'12'!$K$3:$L$16,2,FALSE)))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IF(D149="X",0,IF(E149="X",0,VLOOKUP(E149,'12'!$K$3:$L$16,2,FALSE)))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IF(D150="X",0,IF(E150="X",0,VLOOKUP(E150,'12'!$K$3:$L$16,2,FALSE)))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IF(D151="X",0,IF(E151="X",0,VLOOKUP(E151,'12'!$K$3:$L$16,2,FALSE)))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IF(D152="X",0,IF(E152="X",0,VLOOKUP(E152,'12'!$K$3:$L$16,2,FALSE)))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IF(D153="X",0,IF(E153="X",0,VLOOKUP(E153,'12'!$K$3:$L$16,2,FALSE)))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IF(D154="X",0,IF(E154="X",0,VLOOKUP(E154,'12'!$K$3:$L$16,2,FALSE)))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IF(D155="X",0,IF(E155="X",0,VLOOKUP(E155,'12'!$K$3:$L$16,2,FALSE)))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IF(D156="X",0,IF(E156="X",0,VLOOKUP(E156,'12'!$K$3:$L$16,2,FALSE)))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IF(D157="X",0,IF(E157="X",0,VLOOKUP(E157,'12'!$K$3:$L$16,2,FALSE)))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IF(D158="X",0,IF(E158="X",0,VLOOKUP(E158,'12'!$K$3:$L$16,2,FALSE)))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IF(D159="X",0,IF(E159="X",0,VLOOKUP(E159,'12'!$K$3:$L$16,2,FALSE)))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IF(D160="X",0,IF(E160="X",0,VLOOKUP(E160,'12'!$K$3:$L$16,2,FALSE)))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IF(D161="X",0,IF(E161="X",0,VLOOKUP(E161,'12'!$K$3:$L$16,2,FALSE)))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IF(D162="X",0,IF(E162="X",0,VLOOKUP(E162,'12'!$K$3:$L$16,2,FALSE)))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IF(D163="X",0,IF(E163="X",0,VLOOKUP(E163,'12'!$K$3:$L$16,2,FALSE)))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IF(D164="X",0,IF(E164="X",0,VLOOKUP(E164,'12'!$K$3:$L$16,2,FALSE)))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IF(D165="X",0,IF(E165="X",0,VLOOKUP(E165,'12'!$K$3:$L$16,2,FALSE)))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IF(D166="X",0,IF(E166="X",0,VLOOKUP(E166,'12'!$K$3:$L$16,2,FALSE)))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IF(D167="X",0,IF(E167="X",0,VLOOKUP(E167,'12'!$K$3:$L$16,2,FALSE)))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IF(D168="X",0,IF(E168="X",0,VLOOKUP(E168,'12'!$K$3:$L$16,2,FALSE)))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IF(D169="X",0,IF(E169="X",0,VLOOKUP(E169,'12'!$K$3:$L$16,2,FALSE)))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IF(D170="X",0,IF(E170="X",0,VLOOKUP(E170,'12'!$K$3:$L$16,2,FALSE)))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IF(D171="X",0,IF(E171="X",0,VLOOKUP(E171,'12'!$K$3:$L$16,2,FALSE)))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IF(D172="X",0,IF(E172="X",0,VLOOKUP(E172,'12'!$K$3:$L$16,2,FALSE)))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IF(D173="X",0,IF(E173="X",0,VLOOKUP(E173,'12'!$K$3:$L$16,2,FALSE)))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IF(D174="X",0,IF(E174="X",0,VLOOKUP(E174,'12'!$K$3:$L$16,2,FALSE)))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IF(D175="X",0,IF(E175="X",0,VLOOKUP(E175,'12'!$K$3:$L$16,2,FALSE)))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IF(D176="X",0,IF(E176="X",0,VLOOKUP(E176,'12'!$K$3:$L$16,2,FALSE)))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IF(D177="X",0,IF(E177="X",0,VLOOKUP(E177,'12'!$K$3:$L$16,2,FALSE)))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IF(D178="X",0,IF(E178="X",0,VLOOKUP(E178,'12'!$K$3:$L$16,2,FALSE)))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IF(D179="X",0,IF(E179="X",0,VLOOKUP(E179,'12'!$K$3:$L$16,2,FALSE)))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IF(D180="X",0,IF(E180="X",0,VLOOKUP(E180,'12'!$K$3:$L$16,2,FALSE)))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IF(D181="X",0,IF(E181="X",0,VLOOKUP(E181,'12'!$K$3:$L$16,2,FALSE)))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IF(D182="X",0,IF(E182="X",0,VLOOKUP(E182,'12'!$K$3:$L$16,2,FALSE)))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IF(D183="X",0,IF(E183="X",0,VLOOKUP(E183,'12'!$K$3:$L$16,2,FALSE)))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IF(D184="X",0,IF(E184="X",0,VLOOKUP(E184,'12'!$K$3:$L$16,2,FALSE)))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IF(D185="X",0,IF(E185="X",0,VLOOKUP(E185,'12'!$K$3:$L$16,2,FALSE)))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IF(D186="X",0,IF(E186="X",0,VLOOKUP(E186,'12'!$K$3:$L$16,2,FALSE)))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IF(D187="X",0,IF(E187="X",0,VLOOKUP(E187,'12'!$K$3:$L$16,2,FALSE)))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IF(D188="X",0,IF(E188="X",0,VLOOKUP(E188,'12'!$K$3:$L$16,2,FALSE)))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IF(D189="X",0,IF(E189="X",0,VLOOKUP(E189,'12'!$K$3:$L$16,2,FALSE)))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IF(D190="X",0,IF(E190="X",0,VLOOKUP(E190,'12'!$K$3:$L$16,2,FALSE)))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IF(D191="X",0,IF(E191="X",0,VLOOKUP(E191,'12'!$K$3:$L$16,2,FALSE)))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IF(D192="X",0,IF(E192="X",0,VLOOKUP(E192,'12'!$K$3:$L$16,2,FALSE)))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IF(D193="X",0,IF(E193="X",0,VLOOKUP(E193,'12'!$K$3:$L$16,2,FALSE)))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IF(D194="X",0,IF(E194="X",0,VLOOKUP(E194,'12'!$K$3:$L$16,2,FALSE)))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IF(D195="X",0,IF(E195="X",0,VLOOKUP(E195,'12'!$K$3:$L$16,2,FALSE)))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IF(D196="X",0,IF(E196="X",0,VLOOKUP(E196,'12'!$K$3:$L$16,2,FALSE)))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IF(D197="X",0,IF(E197="X",0,VLOOKUP(E197,'12'!$K$3:$L$16,2,FALSE)))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IF(D198="X",0,IF(E198="X",0,VLOOKUP(E198,'12'!$K$3:$L$16,2,FALSE)))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IF(D199="X",0,IF(E199="X",0,VLOOKUP(E199,'12'!$K$3:$L$16,2,FALSE)))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IF(D200="X",0,IF(E200="X",0,VLOOKUP(E200,'12'!$K$3:$L$16,2,FALSE)))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IF(D201="X",0,IF(E201="X",0,VLOOKUP(E201,'12'!$K$3:$L$16,2,FALSE)))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IF(D202="X",0,IF(E202="X",0,VLOOKUP(E202,'12'!$K$3:$L$16,2,FALSE)))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IF(D203="X",0,IF(E203="X",0,VLOOKUP(E203,'12'!$K$3:$L$16,2,FALSE)))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IF(D204="X",0,IF(E204="X",0,VLOOKUP(E204,'12'!$K$3:$L$16,2,FALSE)))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IF(D205="X",0,IF(E205="X",0,VLOOKUP(E205,'12'!$K$3:$L$16,2,FALSE)))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IF(D206="X",0,IF(E206="X",0,VLOOKUP(E206,'12'!$K$3:$L$16,2,FALSE)))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IF(D207="X",0,IF(E207="X",0,VLOOKUP(E207,'12'!$K$3:$L$16,2,FALSE)))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IF(D208="X",0,IF(E208="X",0,VLOOKUP(E208,'12'!$K$3:$L$16,2,FALSE)))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IF(D209="X",0,IF(E209="X",0,VLOOKUP(E209,'12'!$K$3:$L$16,2,FALSE)))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IF(D210="X",0,IF(E210="X",0,VLOOKUP(E210,'12'!$K$3:$L$16,2,FALSE)))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IF(D211="X",0,IF(E211="X",0,VLOOKUP(E211,'12'!$K$3:$L$16,2,FALSE)))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IF(D212="X",0,IF(E212="X",0,VLOOKUP(E212,'12'!$K$3:$L$16,2,FALSE)))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IF(D213="X",0,IF(E213="X",0,VLOOKUP(E213,'12'!$K$3:$L$16,2,FALSE)))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IF(D214="X",0,IF(E214="X",0,VLOOKUP(E214,'12'!$K$3:$L$16,2,FALSE)))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IF(D215="X",0,IF(E215="X",0,VLOOKUP(E215,'12'!$K$3:$L$16,2,FALSE)))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IF(D216="X",0,IF(E216="X",0,VLOOKUP(E216,'12'!$K$3:$L$16,2,FALSE)))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IF(D217="X",0,IF(E217="X",0,VLOOKUP(E217,'12'!$K$3:$L$16,2,FALSE)))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IF(D218="X",0,IF(E218="X",0,VLOOKUP(E218,'12'!$K$3:$L$16,2,FALSE)))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IF(D219="X",0,IF(E219="X",0,VLOOKUP(E219,'12'!$K$3:$L$16,2,FALSE)))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IF(D220="X",0,IF(E220="X",0,VLOOKUP(E220,'12'!$K$3:$L$16,2,FALSE)))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IF(D221="X",0,IF(E221="X",0,VLOOKUP(E221,'12'!$K$3:$L$16,2,FALSE)))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IF(D222="X",0,IF(E222="X",0,VLOOKUP(E222,'12'!$K$3:$L$16,2,FALSE)))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IF(D223="X",0,IF(E223="X",0,VLOOKUP(E223,'12'!$K$3:$L$16,2,FALSE)))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IF(D224="X",0,IF(E224="X",0,VLOOKUP(E224,'12'!$K$3:$L$16,2,FALSE)))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IF(D225="X",0,IF(E225="X",0,VLOOKUP(E225,'12'!$K$3:$L$16,2,FALSE)))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IF(D226="X",0,IF(E226="X",0,VLOOKUP(E226,'12'!$K$3:$L$16,2,FALSE)))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IF(D227="X",0,IF(E227="X",0,VLOOKUP(E227,'12'!$K$3:$L$16,2,FALSE)))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IF(D228="X",0,IF(E228="X",0,VLOOKUP(E228,'12'!$K$3:$L$16,2,FALSE)))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IF(D229="X",0,IF(E229="X",0,VLOOKUP(E229,'12'!$K$3:$L$16,2,FALSE)))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IF(D230="X",0,IF(E230="X",0,VLOOKUP(E230,'12'!$K$3:$L$16,2,FALSE)))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IF(D231="X",0,IF(E231="X",0,VLOOKUP(E231,'12'!$K$3:$L$16,2,FALSE)))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IF(D232="X",0,IF(E232="X",0,VLOOKUP(E232,'12'!$K$3:$L$16,2,FALSE)))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IF(D233="X",0,IF(E233="X",0,VLOOKUP(E233,'12'!$K$3:$L$16,2,FALSE)))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IF(D234="X",0,IF(E234="X",0,VLOOKUP(E234,'12'!$K$3:$L$16,2,FALSE)))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IF(D235="X",0,IF(E235="X",0,VLOOKUP(E235,'12'!$K$3:$L$16,2,FALSE)))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IF(D236="X",0,IF(E236="X",0,VLOOKUP(E236,'12'!$K$3:$L$16,2,FALSE)))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IF(D237="X",0,IF(E237="X",0,VLOOKUP(E237,'12'!$K$3:$L$16,2,FALSE)))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IF(D238="X",0,IF(E238="X",0,VLOOKUP(E238,'12'!$K$3:$L$16,2,FALSE)))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IF(D239="X",0,IF(E239="X",0,VLOOKUP(E239,'12'!$K$3:$L$16,2,FALSE)))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IF(D240="X",0,IF(E240="X",0,VLOOKUP(E240,'12'!$K$3:$L$16,2,FALSE)))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IF(D241="X",0,IF(E241="X",0,VLOOKUP(E241,'12'!$K$3:$L$16,2,FALSE)))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IF(D242="X",0,IF(E242="X",0,VLOOKUP(E242,'12'!$K$3:$L$16,2,FALSE)))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IF(D243="X",0,IF(E243="X",0,VLOOKUP(E243,'12'!$K$3:$L$16,2,FALSE)))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IF(D244="X",0,IF(E244="X",0,VLOOKUP(E244,'12'!$K$3:$L$16,2,FALSE)))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IF(D245="X",0,IF(E245="X",0,VLOOKUP(E245,'12'!$K$3:$L$16,2,FALSE)))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IF(D246="X",0,IF(E246="X",0,VLOOKUP(E246,'12'!$K$3:$L$16,2,FALSE)))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IF(D247="X",0,IF(E247="X",0,VLOOKUP(E247,'12'!$K$3:$L$16,2,FALSE)))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IF(D248="X",0,IF(E248="X",0,VLOOKUP(E248,'12'!$K$3:$L$16,2,FALSE)))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IF(D249="X",0,IF(E249="X",0,VLOOKUP(E249,'12'!$K$3:$L$16,2,FALSE)))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IF(D250="X",0,IF(E250="X",0,VLOOKUP(E250,'12'!$K$3:$L$16,2,FALSE)))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IF(D251="X",0,IF(E251="X",0,VLOOKUP(E251,'12'!$K$3:$L$16,2,FALSE)))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IF(D252="X",0,IF(E252="X",0,VLOOKUP(E252,'12'!$K$3:$L$16,2,FALSE)))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IF(D253="X",0,IF(E253="X",0,VLOOKUP(E253,'12'!$K$3:$L$16,2,FALSE)))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IF(D254="X",0,IF(E254="X",0,VLOOKUP(E254,'12'!$K$3:$L$16,2,FALSE)))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IF(D255="X",0,IF(E255="X",0,VLOOKUP(E255,'12'!$K$3:$L$16,2,FALSE)))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IF(D256="X",0,IF(E256="X",0,VLOOKUP(E256,'12'!$K$3:$L$16,2,FALSE)))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IF(D257="X",0,IF(E257="X",0,VLOOKUP(E257,'12'!$K$3:$L$16,2,FALSE)))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IF(D258="X",0,IF(E258="X",0,VLOOKUP(E258,'12'!$K$3:$L$16,2,FALSE)))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IF(D259="X",0,IF(E259="X",0,VLOOKUP(E259,'12'!$K$3:$L$16,2,FALSE)))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IF(D260="X",0,IF(E260="X",0,VLOOKUP(E260,'12'!$K$3:$L$16,2,FALSE)))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IF(D261="X",0,IF(E261="X",0,VLOOKUP(E261,'12'!$K$3:$L$16,2,FALSE)))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IF(D262="X",0,IF(E262="X",0,VLOOKUP(E262,'12'!$K$3:$L$16,2,FALSE)))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IF(D263="X",0,IF(E263="X",0,VLOOKUP(E263,'12'!$K$3:$L$16,2,FALSE)))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IF(D264="X",0,IF(E264="X",0,VLOOKUP(E264,'12'!$K$3:$L$16,2,FALSE)))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IF(D265="X",0,IF(E265="X",0,VLOOKUP(E265,'12'!$K$3:$L$16,2,FALSE)))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IF(D266="X",0,IF(E266="X",0,VLOOKUP(E266,'12'!$K$3:$L$16,2,FALSE)))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IF(D267="X",0,IF(E267="X",0,VLOOKUP(E267,'12'!$K$3:$L$16,2,FALSE)))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IF(D268="X",0,IF(E268="X",0,VLOOKUP(E268,'12'!$K$3:$L$16,2,FALSE)))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IF(D269="X",0,IF(E269="X",0,VLOOKUP(E269,'12'!$K$3:$L$16,2,FALSE)))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IF(D270="X",0,IF(E270="X",0,VLOOKUP(E270,'12'!$K$3:$L$16,2,FALSE)))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IF(D271="X",0,IF(E271="X",0,VLOOKUP(E271,'12'!$K$3:$L$16,2,FALSE)))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IF(D272="X",0,IF(E272="X",0,VLOOKUP(E272,'12'!$K$3:$L$16,2,FALSE)))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IF(D273="X",0,IF(E273="X",0,VLOOKUP(E273,'12'!$K$3:$L$16,2,FALSE)))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IF(D274="X",0,IF(E274="X",0,VLOOKUP(E274,'12'!$K$3:$L$16,2,FALSE)))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IF(D275="X",0,IF(E275="X",0,VLOOKUP(E275,'12'!$K$3:$L$16,2,FALSE)))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IF(D276="X",0,IF(E276="X",0,VLOOKUP(E276,'12'!$K$3:$L$16,2,FALSE)))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IF(D277="X",0,IF(E277="X",0,VLOOKUP(E277,'12'!$K$3:$L$16,2,FALSE)))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IF(D278="X",0,IF(E278="X",0,VLOOKUP(E278,'12'!$K$3:$L$16,2,FALSE)))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IF(D279="X",0,IF(E279="X",0,VLOOKUP(E279,'12'!$K$3:$L$16,2,FALSE)))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IF(D280="X",0,IF(E280="X",0,VLOOKUP(E280,'12'!$K$3:$L$16,2,FALSE)))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IF(D281="X",0,IF(E281="X",0,VLOOKUP(E281,'12'!$K$3:$L$16,2,FALSE)))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IF(D282="X",0,IF(E282="X",0,VLOOKUP(E282,'12'!$K$3:$L$16,2,FALSE)))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IF(D283="X",0,IF(E283="X",0,VLOOKUP(E283,'12'!$K$3:$L$16,2,FALSE)))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IF(D284="X",0,IF(E284="X",0,VLOOKUP(E284,'12'!$K$3:$L$16,2,FALSE)))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IF(D285="X",0,IF(E285="X",0,VLOOKUP(E285,'12'!$K$3:$L$16,2,FALSE)))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IF(D286="X",0,IF(E286="X",0,VLOOKUP(E286,'12'!$K$3:$L$16,2,FALSE)))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IF(D287="X",0,IF(E287="X",0,VLOOKUP(E287,'12'!$K$3:$L$16,2,FALSE)))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IF(D288="X",0,IF(E288="X",0,VLOOKUP(E288,'12'!$K$3:$L$16,2,FALSE)))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IF(D289="X",0,IF(E289="X",0,VLOOKUP(E289,'12'!$K$3:$L$16,2,FALSE)))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IF(D290="X",0,IF(E290="X",0,VLOOKUP(E290,'12'!$K$3:$L$16,2,FALSE)))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IF(D291="X",0,IF(E291="X",0,VLOOKUP(E291,'12'!$K$3:$L$16,2,FALSE)))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IF(D292="X",0,IF(E292="X",0,VLOOKUP(E292,'12'!$K$3:$L$16,2,FALSE)))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IF(D293="X",0,IF(E293="X",0,VLOOKUP(E293,'12'!$K$3:$L$16,2,FALSE)))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IF(D294="X",0,IF(E294="X",0,VLOOKUP(E294,'12'!$K$3:$L$16,2,FALSE)))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IF(D295="X",0,IF(E295="X",0,VLOOKUP(E295,'12'!$K$3:$L$16,2,FALSE)))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IF(D296="X",0,IF(E296="X",0,VLOOKUP(E296,'12'!$K$3:$L$16,2,FALSE)))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IF(D297="X",0,IF(E297="X",0,VLOOKUP(E297,'12'!$K$3:$L$16,2,FALSE)))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IF(D298="X",0,IF(E298="X",0,VLOOKUP(E298,'12'!$K$3:$L$16,2,FALSE)))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IF(D299="X",0,IF(E299="X",0,VLOOKUP(E299,'12'!$K$3:$L$16,2,FALSE)))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IF(D300="X",0,IF(E300="X",0,VLOOKUP(E300,'12'!$K$3:$L$16,2,FALSE)))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IF(D301="X",0,IF(E301="X",0,VLOOKUP(E301,'12'!$K$3:$L$16,2,FALSE)))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IF(D302="X",0,IF(E302="X",0,VLOOKUP(E302,'12'!$K$3:$L$16,2,FALSE)))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IF(D303="X",0,IF(E303="X",0,VLOOKUP(E303,'12'!$K$3:$L$16,2,FALSE)))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IF(D304="X",0,IF(E304="X",0,VLOOKUP(E304,'12'!$K$3:$L$16,2,FALSE)))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IF(D305="X",0,IF(E305="X",0,VLOOKUP(E305,'12'!$K$3:$L$16,2,FALSE)))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IF(D306="X",0,IF(E306="X",0,VLOOKUP(E306,'12'!$K$3:$L$16,2,FALSE)))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IF(D307="X",0,IF(E307="X",0,VLOOKUP(E307,'12'!$K$3:$L$16,2,FALSE)))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IF(D308="X",0,IF(E308="X",0,VLOOKUP(E308,'12'!$K$3:$L$16,2,FALSE)))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IF(D309="X",0,IF(E309="X",0,VLOOKUP(E309,'12'!$K$3:$L$16,2,FALSE)))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IF(D310="X",0,IF(E310="X",0,VLOOKUP(E310,'12'!$K$3:$L$16,2,FALSE)))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IF(D311="X",0,IF(E311="X",0,VLOOKUP(E311,'12'!$K$3:$L$16,2,FALSE)))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IF(D312="X",0,IF(E312="X",0,VLOOKUP(E312,'12'!$K$3:$L$16,2,FALSE)))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IF(D313="X",0,IF(E313="X",0,VLOOKUP(E313,'12'!$K$3:$L$16,2,FALSE)))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IF(D314="X",0,IF(E314="X",0,VLOOKUP(E314,'12'!$K$3:$L$16,2,FALSE)))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IF(D315="X",0,IF(E315="X",0,VLOOKUP(E315,'12'!$K$3:$L$16,2,FALSE)))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IF(D316="X",0,IF(E316="X",0,VLOOKUP(E316,'12'!$K$3:$L$16,2,FALSE)))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IF(D317="X",0,IF(E317="X",0,VLOOKUP(E317,'12'!$K$3:$L$16,2,FALSE)))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IF(D318="X",0,IF(E318="X",0,VLOOKUP(E318,'12'!$K$3:$L$16,2,FALSE)))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IF(D319="X",0,IF(E319="X",0,VLOOKUP(E319,'12'!$K$3:$L$16,2,FALSE)))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IF(D320="X",0,IF(E320="X",0,VLOOKUP(E320,'12'!$K$3:$L$16,2,FALSE)))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IF(D321="X",0,IF(E321="X",0,VLOOKUP(E321,'12'!$K$3:$L$16,2,FALSE)))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IF(D322="X",0,IF(E322="X",0,VLOOKUP(E322,'12'!$K$3:$L$16,2,FALSE)))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IF(D323="X",0,IF(E323="X",0,VLOOKUP(E323,'12'!$K$3:$L$16,2,FALSE)))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IF(D324="X",0,IF(E324="X",0,VLOOKUP(E324,'12'!$K$3:$L$16,2,FALSE)))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IF(D325="X",0,IF(E325="X",0,VLOOKUP(E325,'12'!$K$3:$L$16,2,FALSE)))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IF(D326="X",0,IF(E326="X",0,VLOOKUP(E326,'12'!$K$3:$L$16,2,FALSE)))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IF(D327="X",0,IF(E327="X",0,VLOOKUP(E327,'12'!$K$3:$L$16,2,FALSE)))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IF(D328="X",0,IF(E328="X",0,VLOOKUP(E328,'12'!$K$3:$L$16,2,FALSE)))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IF(D329="X",0,IF(E329="X",0,VLOOKUP(E329,'12'!$K$3:$L$16,2,FALSE)))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IF(D330="X",0,IF(E330="X",0,VLOOKUP(E330,'12'!$K$3:$L$16,2,FALSE)))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IF(D331="X",0,IF(E331="X",0,VLOOKUP(E331,'12'!$K$3:$L$16,2,FALSE)))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IF(D332="X",0,IF(E332="X",0,VLOOKUP(E332,'12'!$K$3:$L$16,2,FALSE)))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IF(D333="X",0,IF(E333="X",0,VLOOKUP(E333,'12'!$K$3:$L$16,2,FALSE)))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IF(D334="X",0,IF(E334="X",0,VLOOKUP(E334,'12'!$K$3:$L$16,2,FALSE)))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IF(D335="X",0,IF(E335="X",0,VLOOKUP(E335,'12'!$K$3:$L$16,2,FALSE)))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IF(D336="X",0,IF(E336="X",0,VLOOKUP(E336,'12'!$K$3:$L$16,2,FALSE)))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IF(D337="X",0,IF(E337="X",0,VLOOKUP(E337,'12'!$K$3:$L$16,2,FALSE)))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IF(D338="X",0,IF(E338="X",0,VLOOKUP(E338,'12'!$K$3:$L$16,2,FALSE)))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IF(D339="X",0,IF(E339="X",0,VLOOKUP(E339,'12'!$K$3:$L$16,2,FALSE)))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IF(D340="X",0,IF(E340="X",0,VLOOKUP(E340,'12'!$K$3:$L$16,2,FALSE)))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IF(D341="X",0,IF(E341="X",0,VLOOKUP(E341,'12'!$K$3:$L$16,2,FALSE)))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IF(D342="X",0,IF(E342="X",0,VLOOKUP(E342,'12'!$K$3:$L$16,2,FALSE)))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IF(D343="X",0,IF(E343="X",0,VLOOKUP(E343,'12'!$K$3:$L$16,2,FALSE)))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IF(D344="X",0,IF(E344="X",0,VLOOKUP(E344,'12'!$K$3:$L$16,2,FALSE)))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IF(D345="X",0,IF(E345="X",0,VLOOKUP(E345,'12'!$K$3:$L$16,2,FALSE)))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IF(D346="X",0,IF(E346="X",0,VLOOKUP(E346,'12'!$K$3:$L$16,2,FALSE)))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IF(D347="X",0,IF(E347="X",0,VLOOKUP(E347,'12'!$K$3:$L$16,2,FALSE)))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IF(D348="X",0,IF(E348="X",0,VLOOKUP(E348,'12'!$K$3:$L$16,2,FALSE)))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IF(D349="X",0,IF(E349="X",0,VLOOKUP(E349,'12'!$K$3:$L$16,2,FALSE)))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IF(D350="X",0,IF(E350="X",0,VLOOKUP(E350,'12'!$K$3:$L$16,2,FALSE)))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IF(D351="X",0,IF(E351="X",0,VLOOKUP(E351,'12'!$K$3:$L$16,2,FALSE)))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IF(D352="X",0,IF(E352="X",0,VLOOKUP(E352,'12'!$K$3:$L$16,2,FALSE)))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IF(D353="X",0,IF(E353="X",0,VLOOKUP(E353,'12'!$K$3:$L$16,2,FALSE)))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IF(D354="X",0,IF(E354="X",0,VLOOKUP(E354,'12'!$K$3:$L$16,2,FALSE)))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IF(D355="X",0,IF(E355="X",0,VLOOKUP(E355,'12'!$K$3:$L$16,2,FALSE)))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IF(D356="X",0,IF(E356="X",0,VLOOKUP(E356,'12'!$K$3:$L$16,2,FALSE)))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IF(D357="X",0,IF(E357="X",0,VLOOKUP(E357,'12'!$K$3:$L$16,2,FALSE)))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IF(D358="X",0,IF(E358="X",0,VLOOKUP(E358,'12'!$K$3:$L$16,2,FALSE)))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IF(D359="X",0,IF(E359="X",0,VLOOKUP(E359,'12'!$K$3:$L$16,2,FALSE)))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IF(D360="X",0,IF(E360="X",0,VLOOKUP(E360,'12'!$K$3:$L$16,2,FALSE)))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IF(D361="X",0,IF(E361="X",0,VLOOKUP(E361,'12'!$K$3:$L$16,2,FALSE)))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IF(D362="X",0,IF(E362="X",0,VLOOKUP(E362,'12'!$K$3:$L$16,2,FALSE)))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IF(D363="X",0,IF(E363="X",0,VLOOKUP(E363,'12'!$K$3:$L$16,2,FALSE)))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IF(D364="X",0,IF(E364="X",0,VLOOKUP(E364,'12'!$K$3:$L$16,2,FALSE)))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IF(D365="X",0,IF(E365="X",0,VLOOKUP(E365,'12'!$K$3:$L$16,2,FALSE)))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IF(D366="X",0,IF(E366="X",0,VLOOKUP(E366,'12'!$K$3:$L$16,2,FALSE)))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IF(D367="X",0,IF(E367="X",0,VLOOKUP(E367,'12'!$K$3:$L$16,2,FALSE)))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IF(D368="X",0,IF(E368="X",0,VLOOKUP(E368,'12'!$K$3:$L$16,2,FALSE)))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IF(D369="X",0,IF(E369="X",0,VLOOKUP(E369,'12'!$K$3:$L$16,2,FALSE)))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IF(D370="X",0,IF(E370="X",0,VLOOKUP(E370,'12'!$K$3:$L$16,2,FALSE)))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IF(D371="X",0,IF(E371="X",0,VLOOKUP(E371,'12'!$K$3:$L$16,2,FALSE)))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IF(D372="X",0,IF(E372="X",0,VLOOKUP(E372,'12'!$K$3:$L$16,2,FALSE)))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IF(D373="X",0,IF(E373="X",0,VLOOKUP(E373,'12'!$K$3:$L$16,2,FALSE)))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IF(D374="X",0,IF(E374="X",0,VLOOKUP(E374,'12'!$K$3:$L$16,2,FALSE)))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IF(D375="X",0,IF(E375="X",0,VLOOKUP(E375,'12'!$K$3:$L$16,2,FALSE)))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IF(D376="X",0,IF(E376="X",0,VLOOKUP(E376,'12'!$K$3:$L$16,2,FALSE)))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IF(D377="X",0,IF(E377="X",0,VLOOKUP(E377,'12'!$K$3:$L$16,2,FALSE)))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IF(D378="X",0,IF(E378="X",0,VLOOKUP(E378,'12'!$K$3:$L$16,2,FALSE)))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IF(D379="X",0,IF(E379="X",0,VLOOKUP(E379,'12'!$K$3:$L$16,2,FALSE)))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IF(D380="X",0,IF(E380="X",0,VLOOKUP(E380,'12'!$K$3:$L$16,2,FALSE)))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IF(D381="X",0,IF(E381="X",0,VLOOKUP(E381,'12'!$K$3:$L$16,2,FALSE)))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IF(D382="X",0,IF(E382="X",0,VLOOKUP(E382,'12'!$K$3:$L$16,2,FALSE)))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IF(D383="X",0,IF(E383="X",0,VLOOKUP(E383,'12'!$K$3:$L$16,2,FALSE)))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IF(D384="X",0,IF(E384="X",0,VLOOKUP(E384,'12'!$K$3:$L$16,2,FALSE)))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IF(D385="X",0,IF(E385="X",0,VLOOKUP(E385,'12'!$K$3:$L$16,2,FALSE)))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IF(D386="X",0,IF(E386="X",0,VLOOKUP(E386,'12'!$K$3:$L$16,2,FALSE)))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IF(D387="X",0,IF(E387="X",0,VLOOKUP(E387,'12'!$K$3:$L$16,2,FALSE)))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IF(D388="X",0,IF(E388="X",0,VLOOKUP(E388,'12'!$K$3:$L$16,2,FALSE)))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IF(D389="X",0,IF(E389="X",0,VLOOKUP(E389,'12'!$K$3:$L$16,2,FALSE)))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IF(D390="X",0,IF(E390="X",0,VLOOKUP(E390,'12'!$K$3:$L$16,2,FALSE)))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IF(D391="X",0,IF(E391="X",0,VLOOKUP(E391,'12'!$K$3:$L$16,2,FALSE)))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IF(D392="X",0,IF(E392="X",0,VLOOKUP(E392,'12'!$K$3:$L$16,2,FALSE)))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IF(D393="X",0,IF(E393="X",0,VLOOKUP(E393,'12'!$K$3:$L$16,2,FALSE)))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IF(D394="X",0,IF(E394="X",0,VLOOKUP(E394,'12'!$K$3:$L$16,2,FALSE)))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IF(D395="X",0,IF(E395="X",0,VLOOKUP(E395,'12'!$K$3:$L$16,2,FALSE)))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IF(D396="X",0,IF(E396="X",0,VLOOKUP(E396,'12'!$K$3:$L$16,2,FALSE)))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IF(D397="X",0,IF(E397="X",0,VLOOKUP(E397,'12'!$K$3:$L$16,2,FALSE)))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IF(D398="X",0,IF(E398="X",0,VLOOKUP(E398,'12'!$K$3:$L$16,2,FALSE)))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IF(D399="X",0,IF(E399="X",0,VLOOKUP(E399,'12'!$K$3:$L$16,2,FALSE)))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IF(D400="X",0,IF(E400="X",0,VLOOKUP(E400,'12'!$K$3:$L$16,2,FALSE)))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IF(D401="X",0,IF(E401="X",0,VLOOKUP(E401,'12'!$K$3:$L$16,2,FALSE)))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IF(D402="X",0,IF(E402="X",0,VLOOKUP(E402,'12'!$K$3:$L$16,2,FALSE)))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IF(D403="X",0,IF(E403="X",0,VLOOKUP(E403,'12'!$K$3:$L$16,2,FALSE)))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IF(D404="X",0,IF(E404="X",0,VLOOKUP(E404,'12'!$K$3:$L$16,2,FALSE)))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IF(D405="X",0,IF(E405="X",0,VLOOKUP(E405,'12'!$K$3:$L$16,2,FALSE)))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IF(D406="X",0,IF(E406="X",0,VLOOKUP(E406,'12'!$K$3:$L$16,2,FALSE)))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IF(D407="X",0,IF(E407="X",0,VLOOKUP(E407,'12'!$K$3:$L$16,2,FALSE)))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IF(D408="X",0,IF(E408="X",0,VLOOKUP(E408,'12'!$K$3:$L$16,2,FALSE)))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IF(D409="X",0,IF(E409="X",0,VLOOKUP(E409,'12'!$K$3:$L$16,2,FALSE)))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IF(D410="X",0,IF(E410="X",0,VLOOKUP(E410,'12'!$K$3:$L$16,2,FALSE)))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IF(D411="X",0,IF(E411="X",0,VLOOKUP(E411,'12'!$K$3:$L$16,2,FALSE)))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IF(D412="X",0,IF(E412="X",0,VLOOKUP(E412,'12'!$K$3:$L$16,2,FALSE)))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IF(D413="X",0,IF(E413="X",0,VLOOKUP(E413,'12'!$K$3:$L$16,2,FALSE)))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IF(D414="X",0,IF(E414="X",0,VLOOKUP(E414,'12'!$K$3:$L$16,2,FALSE)))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IF(D415="X",0,IF(E415="X",0,VLOOKUP(E415,'12'!$K$3:$L$16,2,FALSE)))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IF(D416="X",0,IF(E416="X",0,VLOOKUP(E416,'12'!$K$3:$L$16,2,FALSE)))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IF(D417="X",0,IF(E417="X",0,VLOOKUP(E417,'12'!$K$3:$L$16,2,FALSE)))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IF(D418="X",0,IF(E418="X",0,VLOOKUP(E418,'12'!$K$3:$L$16,2,FALSE)))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IF(D419="X",0,IF(E419="X",0,VLOOKUP(E419,'12'!$K$3:$L$16,2,FALSE)))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IF(D420="X",0,IF(E420="X",0,VLOOKUP(E420,'12'!$K$3:$L$16,2,FALSE)))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IF(D421="X",0,IF(E421="X",0,VLOOKUP(E421,'12'!$K$3:$L$16,2,FALSE)))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IF(D422="X",0,IF(E422="X",0,VLOOKUP(E422,'12'!$K$3:$L$16,2,FALSE)))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IF(D423="X",0,IF(E423="X",0,VLOOKUP(E423,'12'!$K$3:$L$16,2,FALSE)))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IF(D424="X",0,IF(E424="X",0,VLOOKUP(E424,'12'!$K$3:$L$16,2,FALSE)))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IF(D425="X",0,IF(E425="X",0,VLOOKUP(E425,'12'!$K$3:$L$16,2,FALSE)))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IF(D426="X",0,IF(E426="X",0,VLOOKUP(E426,'12'!$K$3:$L$16,2,FALSE)))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IF(D427="X",0,IF(E427="X",0,VLOOKUP(E427,'12'!$K$3:$L$16,2,FALSE)))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IF(D428="X",0,IF(E428="X",0,VLOOKUP(E428,'12'!$K$3:$L$16,2,FALSE)))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IF(D429="X",0,IF(E429="X",0,VLOOKUP(E429,'12'!$K$3:$L$16,2,FALSE)))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IF(D430="X",0,IF(E430="X",0,VLOOKUP(E430,'12'!$K$3:$L$16,2,FALSE)))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IF(D431="X",0,IF(E431="X",0,VLOOKUP(E431,'12'!$K$3:$L$16,2,FALSE)))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IF(D432="X",0,IF(E432="X",0,VLOOKUP(E432,'12'!$K$3:$L$16,2,FALSE)))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IF(D433="X",0,IF(E433="X",0,VLOOKUP(E433,'12'!$K$3:$L$16,2,FALSE)))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IF(D434="X",0,IF(E434="X",0,VLOOKUP(E434,'12'!$K$3:$L$16,2,FALSE)))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IF(D435="X",0,IF(E435="X",0,VLOOKUP(E435,'12'!$K$3:$L$16,2,FALSE)))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IF(D436="X",0,IF(E436="X",0,VLOOKUP(E436,'12'!$K$3:$L$16,2,FALSE)))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IF(D437="X",0,IF(E437="X",0,VLOOKUP(E437,'12'!$K$3:$L$16,2,FALSE)))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IF(D438="X",0,IF(E438="X",0,VLOOKUP(E438,'12'!$K$3:$L$16,2,FALSE)))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IF(D439="X",0,IF(E439="X",0,VLOOKUP(E439,'12'!$K$3:$L$16,2,FALSE)))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IF(D440="X",0,IF(E440="X",0,VLOOKUP(E440,'12'!$K$3:$L$16,2,FALSE)))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IF(D441="X",0,IF(E441="X",0,VLOOKUP(E441,'12'!$K$3:$L$16,2,FALSE)))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IF(D442="X",0,IF(E442="X",0,VLOOKUP(E442,'12'!$K$3:$L$16,2,FALSE)))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IF(D443="X",0,IF(E443="X",0,VLOOKUP(E443,'12'!$K$3:$L$16,2,FALSE)))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IF(D444="X",0,IF(E444="X",0,VLOOKUP(E444,'12'!$K$3:$L$16,2,FALSE)))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IF(D445="X",0,IF(E445="X",0,VLOOKUP(E445,'12'!$K$3:$L$16,2,FALSE)))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IF(D446="X",0,IF(E446="X",0,VLOOKUP(E446,'12'!$K$3:$L$16,2,FALSE)))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IF(D447="X",0,IF(E447="X",0,VLOOKUP(E447,'12'!$K$3:$L$16,2,FALSE)))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IF(D448="X",0,IF(E448="X",0,VLOOKUP(E448,'12'!$K$3:$L$16,2,FALSE)))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IF(D449="X",0,IF(E449="X",0,VLOOKUP(E449,'12'!$K$3:$L$16,2,FALSE)))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IF(D450="X",0,IF(E450="X",0,VLOOKUP(E450,'12'!$K$3:$L$16,2,FALSE)))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IF(D451="X",0,IF(E451="X",0,VLOOKUP(E451,'12'!$K$3:$L$16,2,FALSE)))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IF(D452="X",0,IF(E452="X",0,VLOOKUP(E452,'12'!$K$3:$L$16,2,FALSE)))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IF(D453="X",0,IF(E453="X",0,VLOOKUP(E453,'12'!$K$3:$L$16,2,FALSE)))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IF(D454="X",0,IF(E454="X",0,VLOOKUP(E454,'12'!$K$3:$L$16,2,FALSE)))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IF(D455="X",0,IF(E455="X",0,VLOOKUP(E455,'12'!$K$3:$L$16,2,FALSE)))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IF(D456="X",0,IF(E456="X",0,VLOOKUP(E456,'12'!$K$3:$L$16,2,FALSE)))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IF(D457="X",0,IF(E457="X",0,VLOOKUP(E457,'12'!$K$3:$L$16,2,FALSE)))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IF(D458="X",0,IF(E458="X",0,VLOOKUP(E458,'12'!$K$3:$L$16,2,FALSE)))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IF(D459="X",0,IF(E459="X",0,VLOOKUP(E459,'12'!$K$3:$L$16,2,FALSE)))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IF(D460="X",0,IF(E460="X",0,VLOOKUP(E460,'12'!$K$3:$L$16,2,FALSE)))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IF(D461="X",0,IF(E461="X",0,VLOOKUP(E461,'12'!$K$3:$L$16,2,FALSE)))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IF(D462="X",0,IF(E462="X",0,VLOOKUP(E462,'12'!$K$3:$L$16,2,FALSE)))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IF(D463="X",0,IF(E463="X",0,VLOOKUP(E463,'12'!$K$3:$L$16,2,FALSE)))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IF(D464="X",0,IF(E464="X",0,VLOOKUP(E464,'12'!$K$3:$L$16,2,FALSE)))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IF(D465="X",0,IF(E465="X",0,VLOOKUP(E465,'12'!$K$3:$L$16,2,FALSE)))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IF(D466="X",0,IF(E466="X",0,VLOOKUP(E466,'12'!$K$3:$L$16,2,FALSE)))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IF(D467="X",0,IF(E467="X",0,VLOOKUP(E467,'12'!$K$3:$L$16,2,FALSE)))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IF(D468="X",0,IF(E468="X",0,VLOOKUP(E468,'12'!$K$3:$L$16,2,FALSE)))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IF(D469="X",0,IF(E469="X",0,VLOOKUP(E469,'12'!$K$3:$L$16,2,FALSE)))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IF(D470="X",0,IF(E470="X",0,VLOOKUP(E470,'12'!$K$3:$L$16,2,FALSE)))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IF(D471="X",0,IF(E471="X",0,VLOOKUP(E471,'12'!$K$3:$L$16,2,FALSE)))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IF(D472="X",0,IF(E472="X",0,VLOOKUP(E472,'12'!$K$3:$L$16,2,FALSE)))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IF(D473="X",0,IF(E473="X",0,VLOOKUP(E473,'12'!$K$3:$L$16,2,FALSE)))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IF(D474="X",0,IF(E474="X",0,VLOOKUP(E474,'12'!$K$3:$L$16,2,FALSE)))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IF(D475="X",0,IF(E475="X",0,VLOOKUP(E475,'12'!$K$3:$L$16,2,FALSE)))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IF(D476="X",0,IF(E476="X",0,VLOOKUP(E476,'12'!$K$3:$L$16,2,FALSE)))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IF(D477="X",0,IF(E477="X",0,VLOOKUP(E477,'12'!$K$3:$L$16,2,FALSE)))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IF(D478="X",0,IF(E478="X",0,VLOOKUP(E478,'12'!$K$3:$L$16,2,FALSE)))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IF(D479="X",0,IF(E479="X",0,VLOOKUP(E479,'12'!$K$3:$L$16,2,FALSE)))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IF(D480="X",0,IF(E480="X",0,VLOOKUP(E480,'12'!$K$3:$L$16,2,FALSE)))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IF(D481="X",0,IF(E481="X",0,VLOOKUP(E481,'12'!$K$3:$L$16,2,FALSE)))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IF(D482="X",0,IF(E482="X",0,VLOOKUP(E482,'12'!$K$3:$L$16,2,FALSE)))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IF(D483="X",0,IF(E483="X",0,VLOOKUP(E483,'12'!$K$3:$L$16,2,FALSE)))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IF(D484="X",0,IF(E484="X",0,VLOOKUP(E484,'12'!$K$3:$L$16,2,FALSE)))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IF(D485="X",0,IF(E485="X",0,VLOOKUP(E485,'12'!$K$3:$L$16,2,FALSE)))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IF(D486="X",0,IF(E486="X",0,VLOOKUP(E486,'12'!$K$3:$L$16,2,FALSE)))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IF(D487="X",0,IF(E487="X",0,VLOOKUP(E487,'12'!$K$3:$L$16,2,FALSE)))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IF(D488="X",0,IF(E488="X",0,VLOOKUP(E488,'12'!$K$3:$L$16,2,FALSE)))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IF(D489="X",0,IF(E489="X",0,VLOOKUP(E489,'12'!$K$3:$L$16,2,FALSE)))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IF(D490="X",0,IF(E490="X",0,VLOOKUP(E490,'12'!$K$3:$L$16,2,FALSE)))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IF(D491="X",0,IF(E491="X",0,VLOOKUP(E491,'12'!$K$3:$L$16,2,FALSE)))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IF(D492="X",0,IF(E492="X",0,VLOOKUP(E492,'12'!$K$3:$L$16,2,FALSE)))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IF(D493="X",0,IF(E493="X",0,VLOOKUP(E493,'12'!$K$3:$L$16,2,FALSE)))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IF(D494="X",0,IF(E494="X",0,VLOOKUP(E494,'12'!$K$3:$L$16,2,FALSE)))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IF('12'!K7="", "Vrije categorie",'12'!K7)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eiHLc8+0OvGLGTWQHC2ivEOEgbOtw6KjpgzCtU8pDXeS84qoU0ZkPmEtn6kl/9lkwjZzdgyEPd//YqCjidMqhA==" saltValue="ORgz1qZXpwFCBEju1U2KB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13,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'13a'!P499/M3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13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'13a'!P500/M4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13</v>
      </c>
      <c r="C5" s="201"/>
      <c r="D5" s="201"/>
      <c r="E5" s="201"/>
      <c r="F5" s="197" t="s">
        <v>84</v>
      </c>
      <c r="G5" s="197"/>
      <c r="H5" s="53">
        <v>13</v>
      </c>
      <c r="K5" s="74" t="s">
        <v>57</v>
      </c>
      <c r="L5" s="86"/>
      <c r="M5" s="147"/>
      <c r="N5" s="127" t="e">
        <f>'13a'!P501/M5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13</v>
      </c>
      <c r="C6" s="202"/>
      <c r="D6" s="202"/>
      <c r="E6" s="202"/>
      <c r="F6" s="198" t="s">
        <v>85</v>
      </c>
      <c r="G6" s="198"/>
      <c r="H6" s="54" t="str">
        <f>CONCATENATE(H5,"a")</f>
        <v>13a</v>
      </c>
      <c r="K6" s="74" t="s">
        <v>58</v>
      </c>
      <c r="L6" s="86"/>
      <c r="M6" s="147"/>
      <c r="N6" s="127" t="e">
        <f>'13a'!P502/M6</f>
        <v>#N/A</v>
      </c>
    </row>
    <row r="7" spans="1:14" x14ac:dyDescent="0.35">
      <c r="K7" s="74" t="s">
        <v>54</v>
      </c>
      <c r="L7" s="86"/>
      <c r="M7" s="147"/>
      <c r="N7" s="127" t="e">
        <f>'13a'!P503/M7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'13a'!P504/M8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'13a'!P505/M9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'13a'!P506/M10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'13a'!P507/M11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'13a'!P508/M12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'13a'!P509/M13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'13a'!P512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'13a'!N505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FlzVV9Q76nHhBxeC1TLAaMOXZ7h+W+O4C56tGefEAZQx4yOyy8A56ed4w5k61aP/IyIdnVDt/hqJBXje8HH4vw==" saltValue="+BonEWGhvq+IJy2TdNXRa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A11" sqref="A11:XFD11"/>
    </sheetView>
  </sheetViews>
  <sheetFormatPr defaultRowHeight="14.5" x14ac:dyDescent="0.35"/>
  <cols>
    <col min="3" max="3" width="27.6328125" customWidth="1"/>
    <col min="4" max="4" width="35.08984375" customWidth="1"/>
    <col min="5" max="5" width="24.453125" customWidth="1"/>
    <col min="6" max="6" width="16.453125" customWidth="1"/>
    <col min="7" max="7" width="20.36328125" customWidth="1"/>
    <col min="8" max="8" width="13.08984375" bestFit="1" customWidth="1"/>
    <col min="9" max="9" width="16" bestFit="1" customWidth="1"/>
    <col min="10" max="10" width="18.36328125" bestFit="1" customWidth="1"/>
    <col min="12" max="12" width="12.6328125" bestFit="1" customWidth="1"/>
    <col min="13" max="13" width="11.54296875" bestFit="1" customWidth="1"/>
  </cols>
  <sheetData>
    <row r="1" spans="1:15" x14ac:dyDescent="0.3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35">
      <c r="A2" t="s">
        <v>16</v>
      </c>
      <c r="C2" t="s">
        <v>17</v>
      </c>
      <c r="D2" t="s">
        <v>18</v>
      </c>
      <c r="E2" t="s">
        <v>26</v>
      </c>
    </row>
    <row r="3" spans="1:15" x14ac:dyDescent="0.35">
      <c r="A3" s="8"/>
      <c r="B3" s="8"/>
      <c r="C3" s="92">
        <v>45323</v>
      </c>
      <c r="D3" s="8" t="s">
        <v>233</v>
      </c>
      <c r="E3" s="8" t="s">
        <v>234</v>
      </c>
      <c r="F3" s="8"/>
      <c r="G3" s="8"/>
      <c r="H3" s="8"/>
      <c r="I3" s="8"/>
      <c r="J3" s="8"/>
      <c r="L3" t="s">
        <v>183</v>
      </c>
    </row>
    <row r="4" spans="1:15" ht="29" x14ac:dyDescent="0.35">
      <c r="A4" s="6"/>
      <c r="B4" s="6" t="s">
        <v>19</v>
      </c>
      <c r="C4" s="6" t="s">
        <v>20</v>
      </c>
      <c r="D4" s="6" t="s">
        <v>21</v>
      </c>
      <c r="E4" s="6" t="s">
        <v>22</v>
      </c>
      <c r="F4" s="9" t="s">
        <v>184</v>
      </c>
      <c r="G4" s="9" t="s">
        <v>23</v>
      </c>
      <c r="H4" s="6" t="s">
        <v>24</v>
      </c>
      <c r="I4" s="6" t="s">
        <v>25</v>
      </c>
      <c r="J4" s="6" t="s">
        <v>182</v>
      </c>
      <c r="L4" s="71" t="s">
        <v>63</v>
      </c>
      <c r="M4" s="71" t="s">
        <v>72</v>
      </c>
    </row>
    <row r="5" spans="1:15" x14ac:dyDescent="0.35">
      <c r="A5">
        <v>1</v>
      </c>
      <c r="B5" t="str">
        <f>CONCATENATE(A5,"a")</f>
        <v>1a</v>
      </c>
      <c r="C5" t="s">
        <v>309</v>
      </c>
      <c r="D5" t="s">
        <v>288</v>
      </c>
      <c r="E5" t="s">
        <v>289</v>
      </c>
      <c r="F5" s="122">
        <f>'1a'!$N$508</f>
        <v>8045.8500000000022</v>
      </c>
      <c r="G5" s="122">
        <f>'1'!$G$17</f>
        <v>5697.4186274509802</v>
      </c>
      <c r="H5" s="115" cm="1">
        <f t="array" ref="H5">_xlfn.IFS(F5=0,0,F5&lt;750,$M$5,F5&lt;1000,$M$6,F5&lt;1500,$M$7,F5&lt;2000,$M$8,F5&lt;3000,$M$9,F5&lt;5000,$M$10,F5&lt;10000,$M$11,F5&gt;=10000,$M$12)</f>
        <v>435</v>
      </c>
      <c r="I5">
        <v>3</v>
      </c>
      <c r="J5" s="115">
        <f>H5*I5</f>
        <v>1305</v>
      </c>
      <c r="L5" s="51" t="s">
        <v>74</v>
      </c>
      <c r="M5" s="78">
        <v>105</v>
      </c>
    </row>
    <row r="6" spans="1:15" x14ac:dyDescent="0.35">
      <c r="A6">
        <v>2</v>
      </c>
      <c r="B6" t="str">
        <f t="shared" ref="B6:B54" si="0">CONCATENATE(A6,"a")</f>
        <v>2a</v>
      </c>
      <c r="C6" t="s">
        <v>310</v>
      </c>
      <c r="D6" t="s">
        <v>290</v>
      </c>
      <c r="E6" t="s">
        <v>291</v>
      </c>
      <c r="F6" s="122">
        <f>'2a'!$N$512</f>
        <v>294.7</v>
      </c>
      <c r="G6" s="122">
        <f>'2'!$G$17</f>
        <v>294.7</v>
      </c>
      <c r="H6" s="115" cm="1">
        <f t="array" ref="H6">_xlfn.IFS(F6=0,0,F6&lt;750,$M$5,F6&lt;1000,$M$6,F6&lt;1500,$M$7,F6&lt;2000,$M$8,F6&lt;3000,$M$9,F6&lt;5000,$M$10,F6&lt;10000,$M$11,F6&gt;=10000,$M$12)</f>
        <v>105</v>
      </c>
      <c r="I6">
        <v>3</v>
      </c>
      <c r="J6" s="115">
        <f t="shared" ref="J6:J54" si="1">H6*I6</f>
        <v>315</v>
      </c>
      <c r="L6" s="51" t="s">
        <v>75</v>
      </c>
      <c r="M6" s="78">
        <v>130</v>
      </c>
    </row>
    <row r="7" spans="1:15" x14ac:dyDescent="0.35">
      <c r="A7">
        <v>3</v>
      </c>
      <c r="B7" t="str">
        <f t="shared" si="0"/>
        <v>3a</v>
      </c>
      <c r="C7" t="s">
        <v>311</v>
      </c>
      <c r="D7" t="s">
        <v>292</v>
      </c>
      <c r="E7" t="s">
        <v>293</v>
      </c>
      <c r="F7" s="122">
        <f>'3a'!$N$512</f>
        <v>32.28</v>
      </c>
      <c r="G7" s="122">
        <f>'3'!$G$17</f>
        <v>32.28</v>
      </c>
      <c r="H7" s="115" cm="1">
        <f t="array" ref="H7">_xlfn.IFS(F7=0,0,F7&lt;750,$M$5,F7&lt;1000,$M$6,F7&lt;1500,$M$7,F7&lt;2000,$M$8,F7&lt;3000,$M$9,F7&lt;5000,$M$10,F7&lt;10000,$M$11,F7&gt;=10000,$M$12)</f>
        <v>105</v>
      </c>
      <c r="I7">
        <v>3</v>
      </c>
      <c r="J7" s="115">
        <f t="shared" si="1"/>
        <v>315</v>
      </c>
      <c r="L7" s="51" t="s">
        <v>76</v>
      </c>
      <c r="M7" s="78">
        <v>155</v>
      </c>
    </row>
    <row r="8" spans="1:15" x14ac:dyDescent="0.35">
      <c r="A8">
        <v>4</v>
      </c>
      <c r="B8" t="str">
        <f t="shared" si="0"/>
        <v>4a</v>
      </c>
      <c r="C8" t="s">
        <v>312</v>
      </c>
      <c r="D8" t="s">
        <v>294</v>
      </c>
      <c r="E8" t="s">
        <v>295</v>
      </c>
      <c r="F8" s="122">
        <f>'4a'!$N$512</f>
        <v>3338.1</v>
      </c>
      <c r="G8" s="122">
        <f>'4'!$G$17</f>
        <v>3338.1</v>
      </c>
      <c r="H8" s="115" cm="1">
        <f t="array" ref="H8">_xlfn.IFS(F8=0,0,F8&lt;750,$M$5,F8&lt;1000,$M$6,F8&lt;1500,$M$7,F8&lt;2000,$M$8,F8&lt;3000,$M$9,F8&lt;5000,$M$10,F8&lt;10000,$M$11,F8&gt;=10000,$M$12)</f>
        <v>360</v>
      </c>
      <c r="I8">
        <v>3</v>
      </c>
      <c r="J8" s="115">
        <f t="shared" si="1"/>
        <v>1080</v>
      </c>
      <c r="L8" s="51" t="s">
        <v>77</v>
      </c>
      <c r="M8" s="78">
        <v>210</v>
      </c>
    </row>
    <row r="9" spans="1:15" x14ac:dyDescent="0.35">
      <c r="A9">
        <v>5</v>
      </c>
      <c r="B9" t="str">
        <f t="shared" si="0"/>
        <v>5a</v>
      </c>
      <c r="C9" t="s">
        <v>313</v>
      </c>
      <c r="D9" t="s">
        <v>296</v>
      </c>
      <c r="E9" t="s">
        <v>297</v>
      </c>
      <c r="F9" s="122">
        <f>'5a'!$N$512</f>
        <v>1727.15</v>
      </c>
      <c r="G9" s="122">
        <f>'5'!$G$17</f>
        <v>1727.15</v>
      </c>
      <c r="H9" s="115" cm="1">
        <f t="array" ref="H9">_xlfn.IFS(F9=0,0,F9&lt;750,$M$5,F9&lt;1000,$M$6,F9&lt;1500,$M$7,F9&lt;2000,$M$8,F9&lt;3000,$M$9,F9&lt;5000,$M$10,F9&lt;10000,$M$11,F9&gt;=10000,$M$12)</f>
        <v>210</v>
      </c>
      <c r="I9">
        <v>3</v>
      </c>
      <c r="J9" s="115">
        <f t="shared" si="1"/>
        <v>630</v>
      </c>
      <c r="L9" s="51" t="s">
        <v>78</v>
      </c>
      <c r="M9" s="78">
        <v>255</v>
      </c>
    </row>
    <row r="10" spans="1:15" x14ac:dyDescent="0.35">
      <c r="A10">
        <v>6</v>
      </c>
      <c r="B10" t="str">
        <f t="shared" si="0"/>
        <v>6a</v>
      </c>
      <c r="C10" t="s">
        <v>316</v>
      </c>
      <c r="D10" t="s">
        <v>298</v>
      </c>
      <c r="E10" t="s">
        <v>289</v>
      </c>
      <c r="F10" s="122">
        <f>'6a'!$N$512</f>
        <v>1923.1979999999999</v>
      </c>
      <c r="G10" s="122">
        <f>'6'!$G$17</f>
        <v>1923.1979999999999</v>
      </c>
      <c r="H10" s="178" cm="1">
        <f t="array" ref="H10">_xlfn.IFS(F10=0,0,F10&lt;750,$M$5,F10&lt;1000,$M$6,F10&lt;1500,$M$7,F10&lt;2000,$M$8,F10&lt;3000,$M$9,F10&lt;5000,$M$10,F10&lt;10000,$M$11,F10&gt;=10000,$M$12)</f>
        <v>210</v>
      </c>
      <c r="I10">
        <v>3</v>
      </c>
      <c r="J10" s="178">
        <f t="shared" si="1"/>
        <v>630</v>
      </c>
      <c r="L10" s="51" t="s">
        <v>79</v>
      </c>
      <c r="M10" s="179">
        <v>360</v>
      </c>
    </row>
    <row r="11" spans="1:15" x14ac:dyDescent="0.35">
      <c r="A11">
        <v>7</v>
      </c>
      <c r="B11" t="str">
        <f t="shared" si="0"/>
        <v>7a</v>
      </c>
      <c r="C11" t="s">
        <v>315</v>
      </c>
      <c r="D11" t="s">
        <v>314</v>
      </c>
      <c r="E11" t="s">
        <v>291</v>
      </c>
      <c r="F11" s="122">
        <f>'7a'!$N$512</f>
        <v>448.29999999999995</v>
      </c>
      <c r="G11" s="122">
        <f>'7'!$G$17</f>
        <v>448.3</v>
      </c>
      <c r="H11" s="115" cm="1">
        <f t="array" ref="H11">_xlfn.IFS(F11=0,0,F11&lt;750,$M$5,F11&lt;1000,$M$6,F11&lt;1500,$M$7,F11&lt;2000,$M$8,F11&lt;3000,$M$9,F11&lt;5000,$M$10,F11&lt;10000,$M$11,F11&gt;=10000,$M$12)</f>
        <v>105</v>
      </c>
      <c r="I11">
        <v>3</v>
      </c>
      <c r="J11" s="115">
        <f t="shared" si="1"/>
        <v>315</v>
      </c>
      <c r="L11" s="51" t="s">
        <v>80</v>
      </c>
      <c r="M11" s="78">
        <v>435</v>
      </c>
    </row>
    <row r="12" spans="1:15" x14ac:dyDescent="0.35">
      <c r="A12">
        <v>8</v>
      </c>
      <c r="B12" t="str">
        <f t="shared" si="0"/>
        <v>8a</v>
      </c>
      <c r="C12" t="s">
        <v>420</v>
      </c>
      <c r="D12" t="s">
        <v>421</v>
      </c>
      <c r="E12" t="s">
        <v>297</v>
      </c>
      <c r="F12" s="122">
        <f>'8a'!$N$512</f>
        <v>418.3</v>
      </c>
      <c r="G12" s="122">
        <f>'8'!$G$17</f>
        <v>418.3</v>
      </c>
      <c r="H12" s="115" cm="1">
        <f t="array" ref="H12">_xlfn.IFS(F12=0,0,F12&lt;750,$M$5,F12&lt;1000,$M$6,F12&lt;1500,$M$7,F12&lt;2000,$M$8,F12&lt;3000,$M$9,F12&lt;5000,$M$10,F12&lt;10000,$M$11,F12&gt;=10000,$M$12)</f>
        <v>105</v>
      </c>
      <c r="I12">
        <v>3</v>
      </c>
      <c r="J12" s="115">
        <f t="shared" si="1"/>
        <v>315</v>
      </c>
      <c r="L12" s="51" t="s">
        <v>108</v>
      </c>
      <c r="M12" s="51" t="s">
        <v>73</v>
      </c>
    </row>
    <row r="13" spans="1:15" x14ac:dyDescent="0.35">
      <c r="A13">
        <v>9</v>
      </c>
      <c r="B13" t="str">
        <f t="shared" si="0"/>
        <v>9a</v>
      </c>
      <c r="C13" t="s">
        <v>425</v>
      </c>
      <c r="D13" t="s">
        <v>428</v>
      </c>
      <c r="E13" t="s">
        <v>289</v>
      </c>
      <c r="F13" s="122">
        <f>'9a'!$N$512</f>
        <v>0</v>
      </c>
      <c r="G13" s="122" t="e">
        <f>'9'!$G$17</f>
        <v>#DIV/0!</v>
      </c>
      <c r="H13" s="115" cm="1">
        <f t="array" ref="H13">_xlfn.IFS(F13=0,0,F13&lt;750,$M$5,F13&lt;1000,$M$6,F13&lt;1500,$M$7,F13&lt;2000,$M$8,F13&lt;3000,$M$9,F13&lt;5000,$M$10,F13&lt;10000,$M$11,F13&gt;=10000,$M$12)</f>
        <v>0</v>
      </c>
      <c r="I13">
        <v>3</v>
      </c>
      <c r="J13" s="115">
        <f t="shared" si="1"/>
        <v>0</v>
      </c>
    </row>
    <row r="14" spans="1:15" x14ac:dyDescent="0.35">
      <c r="A14">
        <v>10</v>
      </c>
      <c r="B14" t="str">
        <f t="shared" si="0"/>
        <v>10a</v>
      </c>
      <c r="C14" t="s">
        <v>426</v>
      </c>
      <c r="D14" t="s">
        <v>429</v>
      </c>
      <c r="E14" t="s">
        <v>431</v>
      </c>
      <c r="F14" s="122">
        <f>'10a'!$N$512</f>
        <v>0</v>
      </c>
      <c r="G14" s="122">
        <f>'10'!$G$17</f>
        <v>0</v>
      </c>
      <c r="H14" s="115" cm="1">
        <f t="array" ref="H14">_xlfn.IFS(F14=0,0,F14&lt;750,$M$5,F14&lt;1000,$M$6,F14&lt;1500,$M$7,F14&lt;2000,$M$8,F14&lt;3000,$M$9,F14&lt;5000,$M$10,F14&lt;10000,$M$11,F14&gt;=10000,$M$12)</f>
        <v>0</v>
      </c>
      <c r="I14">
        <v>3</v>
      </c>
      <c r="J14" s="115">
        <f t="shared" si="1"/>
        <v>0</v>
      </c>
    </row>
    <row r="15" spans="1:15" x14ac:dyDescent="0.35">
      <c r="A15">
        <v>11</v>
      </c>
      <c r="B15" t="str">
        <f t="shared" si="0"/>
        <v>11a</v>
      </c>
      <c r="C15" t="s">
        <v>427</v>
      </c>
      <c r="D15" t="s">
        <v>430</v>
      </c>
      <c r="E15" t="s">
        <v>297</v>
      </c>
      <c r="F15" s="122">
        <f>'11a'!$N$512</f>
        <v>0</v>
      </c>
      <c r="G15" s="122">
        <f>'11'!$G$17</f>
        <v>0</v>
      </c>
      <c r="H15" s="115" cm="1">
        <f t="array" ref="H15">_xlfn.IFS(F15=0,0,F15&lt;750,$M$5,F15&lt;1000,$M$6,F15&lt;1500,$M$7,F15&lt;2000,$M$8,F15&lt;3000,$M$9,F15&lt;5000,$M$10,F15&lt;10000,$M$11,F15&gt;=10000,$M$12)</f>
        <v>0</v>
      </c>
      <c r="I15">
        <v>3</v>
      </c>
      <c r="J15" s="115">
        <f t="shared" si="1"/>
        <v>0</v>
      </c>
    </row>
    <row r="16" spans="1:15" hidden="1" x14ac:dyDescent="0.35">
      <c r="A16">
        <v>12</v>
      </c>
      <c r="B16" t="str">
        <f t="shared" si="0"/>
        <v>12a</v>
      </c>
      <c r="C16" t="s">
        <v>109</v>
      </c>
      <c r="D16" t="s">
        <v>109</v>
      </c>
      <c r="E16" t="s">
        <v>109</v>
      </c>
      <c r="F16" s="122">
        <f>'12a'!$N$512</f>
        <v>0</v>
      </c>
      <c r="G16" s="122" t="e">
        <f>'12'!$G$17</f>
        <v>#N/A</v>
      </c>
      <c r="H16" s="115" cm="1">
        <f t="array" ref="H16">_xlfn.IFS(F16=0,0,F16&lt;750,$M$5,F16&lt;1000,$M$6,F16&lt;1500,$M$7,F16&lt;2000,$M$8,F16&lt;3000,$M$9,F16&lt;5000,$M$10,F16&lt;10000,$M$11,F16&gt;=10000,$M$12)</f>
        <v>0</v>
      </c>
      <c r="J16" s="115">
        <f t="shared" si="1"/>
        <v>0</v>
      </c>
    </row>
    <row r="17" spans="1:10" hidden="1" x14ac:dyDescent="0.35">
      <c r="A17">
        <v>13</v>
      </c>
      <c r="B17" t="str">
        <f t="shared" si="0"/>
        <v>13a</v>
      </c>
      <c r="C17" t="s">
        <v>110</v>
      </c>
      <c r="D17" t="s">
        <v>110</v>
      </c>
      <c r="E17" t="s">
        <v>110</v>
      </c>
      <c r="F17" s="122">
        <f>'13a'!$N$512</f>
        <v>0</v>
      </c>
      <c r="G17" s="122" t="e">
        <f>'13'!$G$17</f>
        <v>#N/A</v>
      </c>
      <c r="H17" s="115" cm="1">
        <f t="array" ref="H17">_xlfn.IFS(F17=0,0,F17&lt;750,$M$5,F17&lt;1000,$M$6,F17&lt;1500,$M$7,F17&lt;2000,$M$8,F17&lt;3000,$M$9,F17&lt;5000,$M$10,F17&lt;10000,$M$11,F17&gt;=10000,$M$12)</f>
        <v>0</v>
      </c>
      <c r="J17" s="115">
        <f t="shared" si="1"/>
        <v>0</v>
      </c>
    </row>
    <row r="18" spans="1:10" hidden="1" x14ac:dyDescent="0.35">
      <c r="A18">
        <v>14</v>
      </c>
      <c r="B18" t="str">
        <f t="shared" si="0"/>
        <v>14a</v>
      </c>
      <c r="C18" t="s">
        <v>111</v>
      </c>
      <c r="D18" t="s">
        <v>111</v>
      </c>
      <c r="E18" t="s">
        <v>111</v>
      </c>
      <c r="F18" s="122">
        <f>'14a'!$N$512</f>
        <v>0</v>
      </c>
      <c r="G18" s="122" t="e">
        <f>'14'!$G$17</f>
        <v>#N/A</v>
      </c>
      <c r="H18" s="115" cm="1">
        <f t="array" ref="H18">_xlfn.IFS(F18=0,0,F18&lt;750,$M$5,F18&lt;1000,$M$6,F18&lt;1500,$M$7,F18&lt;2000,$M$8,F18&lt;3000,$M$9,F18&lt;5000,$M$10,F18&lt;10000,$M$11,F18&gt;=10000,$M$12)</f>
        <v>0</v>
      </c>
      <c r="J18" s="115">
        <f t="shared" si="1"/>
        <v>0</v>
      </c>
    </row>
    <row r="19" spans="1:10" hidden="1" x14ac:dyDescent="0.35">
      <c r="A19">
        <v>15</v>
      </c>
      <c r="B19" t="str">
        <f t="shared" si="0"/>
        <v>15a</v>
      </c>
      <c r="C19" t="s">
        <v>112</v>
      </c>
      <c r="D19" t="s">
        <v>112</v>
      </c>
      <c r="E19" t="s">
        <v>112</v>
      </c>
      <c r="F19" s="122">
        <f>'15a'!$N$512</f>
        <v>0</v>
      </c>
      <c r="G19" s="122" t="e">
        <f>'15'!$G$17</f>
        <v>#N/A</v>
      </c>
      <c r="H19" s="115" cm="1">
        <f t="array" ref="H19">_xlfn.IFS(F19=0,0,F19&lt;750,$M$5,F19&lt;1000,$M$6,F19&lt;1500,$M$7,F19&lt;2000,$M$8,F19&lt;3000,$M$9,F19&lt;5000,$M$10,F19&lt;10000,$M$11,F19&gt;=10000,$M$12)</f>
        <v>0</v>
      </c>
      <c r="J19" s="115">
        <f t="shared" si="1"/>
        <v>0</v>
      </c>
    </row>
    <row r="20" spans="1:10" hidden="1" x14ac:dyDescent="0.35">
      <c r="A20">
        <v>16</v>
      </c>
      <c r="B20" t="str">
        <f t="shared" si="0"/>
        <v>16a</v>
      </c>
      <c r="C20" t="s">
        <v>113</v>
      </c>
      <c r="D20" t="s">
        <v>113</v>
      </c>
      <c r="E20" t="s">
        <v>113</v>
      </c>
      <c r="F20" s="122">
        <f>'16a'!$N$512</f>
        <v>0</v>
      </c>
      <c r="G20" s="122" t="e">
        <f>'16'!$G$17</f>
        <v>#N/A</v>
      </c>
      <c r="H20" s="115" cm="1">
        <f t="array" ref="H20">_xlfn.IFS(F20=0,0,F20&lt;750,$M$5,F20&lt;1000,$M$6,F20&lt;1500,$M$7,F20&lt;2000,$M$8,F20&lt;3000,$M$9,F20&lt;5000,$M$10,F20&lt;10000,$M$11,F20&gt;=10000,$M$12)</f>
        <v>0</v>
      </c>
      <c r="J20" s="115">
        <f t="shared" si="1"/>
        <v>0</v>
      </c>
    </row>
    <row r="21" spans="1:10" hidden="1" x14ac:dyDescent="0.35">
      <c r="A21">
        <v>17</v>
      </c>
      <c r="B21" t="str">
        <f t="shared" si="0"/>
        <v>17a</v>
      </c>
      <c r="C21" t="s">
        <v>114</v>
      </c>
      <c r="D21" t="s">
        <v>114</v>
      </c>
      <c r="E21" t="s">
        <v>114</v>
      </c>
      <c r="F21" s="122">
        <f>'17a'!$N$512</f>
        <v>0</v>
      </c>
      <c r="G21" s="122" t="e">
        <f>'17'!$G$17</f>
        <v>#N/A</v>
      </c>
      <c r="H21" s="115" cm="1">
        <f t="array" ref="H21">_xlfn.IFS(F21=0,0,F21&lt;750,$M$5,F21&lt;1000,$M$6,F21&lt;1500,$M$7,F21&lt;2000,$M$8,F21&lt;3000,$M$9,F21&lt;5000,$M$10,F21&lt;10000,$M$11,F21&gt;=10000,$M$12)</f>
        <v>0</v>
      </c>
      <c r="J21" s="115">
        <f t="shared" si="1"/>
        <v>0</v>
      </c>
    </row>
    <row r="22" spans="1:10" hidden="1" x14ac:dyDescent="0.35">
      <c r="A22">
        <v>18</v>
      </c>
      <c r="B22" t="str">
        <f t="shared" si="0"/>
        <v>18a</v>
      </c>
      <c r="C22" t="s">
        <v>115</v>
      </c>
      <c r="D22" t="s">
        <v>115</v>
      </c>
      <c r="E22" t="s">
        <v>115</v>
      </c>
      <c r="F22" s="122">
        <f>'18a'!$N$512</f>
        <v>0</v>
      </c>
      <c r="G22" s="122" t="e">
        <f>'18'!$G$17</f>
        <v>#N/A</v>
      </c>
      <c r="H22" s="115" cm="1">
        <f t="array" ref="H22">_xlfn.IFS(F22=0,0,F22&lt;750,$M$5,F22&lt;1000,$M$6,F22&lt;1500,$M$7,F22&lt;2000,$M$8,F22&lt;3000,$M$9,F22&lt;5000,$M$10,F22&lt;10000,$M$11,F22&gt;=10000,$M$12)</f>
        <v>0</v>
      </c>
      <c r="J22" s="115">
        <f t="shared" si="1"/>
        <v>0</v>
      </c>
    </row>
    <row r="23" spans="1:10" hidden="1" x14ac:dyDescent="0.35">
      <c r="A23">
        <v>19</v>
      </c>
      <c r="B23" t="str">
        <f t="shared" si="0"/>
        <v>19a</v>
      </c>
      <c r="C23" t="s">
        <v>116</v>
      </c>
      <c r="D23" t="s">
        <v>116</v>
      </c>
      <c r="E23" t="s">
        <v>116</v>
      </c>
      <c r="F23" s="122">
        <f>'19a'!$N$512</f>
        <v>0</v>
      </c>
      <c r="G23" s="122" t="e">
        <f>'19'!$G$17</f>
        <v>#N/A</v>
      </c>
      <c r="H23" s="115" cm="1">
        <f t="array" ref="H23">_xlfn.IFS(F23=0,0,F23&lt;750,$M$5,F23&lt;1000,$M$6,F23&lt;1500,$M$7,F23&lt;2000,$M$8,F23&lt;3000,$M$9,F23&lt;5000,$M$10,F23&lt;10000,$M$11,F23&gt;=10000,$M$12)</f>
        <v>0</v>
      </c>
      <c r="J23" s="115">
        <f t="shared" si="1"/>
        <v>0</v>
      </c>
    </row>
    <row r="24" spans="1:10" hidden="1" x14ac:dyDescent="0.35">
      <c r="A24">
        <v>20</v>
      </c>
      <c r="B24" t="str">
        <f t="shared" si="0"/>
        <v>20a</v>
      </c>
      <c r="C24" t="s">
        <v>117</v>
      </c>
      <c r="D24" t="s">
        <v>117</v>
      </c>
      <c r="E24" t="s">
        <v>117</v>
      </c>
      <c r="F24" s="122">
        <f>'20a'!$N$512</f>
        <v>0</v>
      </c>
      <c r="G24" s="122" t="e">
        <f>'20'!$G$17</f>
        <v>#N/A</v>
      </c>
      <c r="H24" s="115" cm="1">
        <f t="array" ref="H24">_xlfn.IFS(F24=0,0,F24&lt;750,$M$5,F24&lt;1000,$M$6,F24&lt;1500,$M$7,F24&lt;2000,$M$8,F24&lt;3000,$M$9,F24&lt;5000,$M$10,F24&lt;10000,$M$11,F24&gt;=10000,$M$12)</f>
        <v>0</v>
      </c>
      <c r="J24" s="115">
        <f t="shared" si="1"/>
        <v>0</v>
      </c>
    </row>
    <row r="25" spans="1:10" hidden="1" x14ac:dyDescent="0.35">
      <c r="A25">
        <v>21</v>
      </c>
      <c r="B25" t="str">
        <f t="shared" si="0"/>
        <v>21a</v>
      </c>
      <c r="C25" t="s">
        <v>118</v>
      </c>
      <c r="D25" t="s">
        <v>118</v>
      </c>
      <c r="E25" t="s">
        <v>118</v>
      </c>
      <c r="F25" s="122">
        <f>'21a'!$N$512</f>
        <v>0</v>
      </c>
      <c r="G25" s="122" t="e">
        <f>'21'!$G$17</f>
        <v>#N/A</v>
      </c>
      <c r="H25" s="115" cm="1">
        <f t="array" ref="H25">_xlfn.IFS(F25=0,0,F25&lt;750,$M$5,F25&lt;1000,$M$6,F25&lt;1500,$M$7,F25&lt;2000,$M$8,F25&lt;3000,$M$9,F25&lt;5000,$M$10,F25&lt;10000,$M$11,F25&gt;=10000,$M$12)</f>
        <v>0</v>
      </c>
      <c r="J25" s="115">
        <f t="shared" si="1"/>
        <v>0</v>
      </c>
    </row>
    <row r="26" spans="1:10" hidden="1" x14ac:dyDescent="0.35">
      <c r="A26">
        <v>22</v>
      </c>
      <c r="B26" t="str">
        <f t="shared" si="0"/>
        <v>22a</v>
      </c>
      <c r="C26" t="s">
        <v>119</v>
      </c>
      <c r="D26" t="s">
        <v>119</v>
      </c>
      <c r="E26" t="s">
        <v>119</v>
      </c>
      <c r="F26" s="122">
        <f>'22a'!$N$512</f>
        <v>0</v>
      </c>
      <c r="G26" s="122" t="e">
        <f>'22'!$G$17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J26" s="115">
        <f t="shared" si="1"/>
        <v>0</v>
      </c>
    </row>
    <row r="27" spans="1:10" hidden="1" x14ac:dyDescent="0.35">
      <c r="A27">
        <v>23</v>
      </c>
      <c r="B27" t="str">
        <f t="shared" si="0"/>
        <v>23a</v>
      </c>
      <c r="C27" t="s">
        <v>120</v>
      </c>
      <c r="D27" t="s">
        <v>120</v>
      </c>
      <c r="E27" t="s">
        <v>120</v>
      </c>
      <c r="F27" s="122">
        <f>'23a'!$N$512</f>
        <v>0</v>
      </c>
      <c r="G27" s="122" t="e">
        <f>'23'!$G$17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J27" s="115">
        <f t="shared" si="1"/>
        <v>0</v>
      </c>
    </row>
    <row r="28" spans="1:10" hidden="1" x14ac:dyDescent="0.35">
      <c r="A28">
        <v>24</v>
      </c>
      <c r="B28" t="str">
        <f t="shared" si="0"/>
        <v>24a</v>
      </c>
      <c r="C28" t="s">
        <v>121</v>
      </c>
      <c r="D28" t="s">
        <v>121</v>
      </c>
      <c r="E28" t="s">
        <v>121</v>
      </c>
      <c r="F28" s="122">
        <f>'24a'!$N$512</f>
        <v>0</v>
      </c>
      <c r="G28" s="122" t="e">
        <f>'24'!$G$17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J28" s="115">
        <f t="shared" si="1"/>
        <v>0</v>
      </c>
    </row>
    <row r="29" spans="1:10" hidden="1" x14ac:dyDescent="0.35">
      <c r="A29">
        <v>25</v>
      </c>
      <c r="B29" t="str">
        <f t="shared" si="0"/>
        <v>25a</v>
      </c>
      <c r="C29" t="s">
        <v>122</v>
      </c>
      <c r="D29" t="s">
        <v>122</v>
      </c>
      <c r="E29" t="s">
        <v>122</v>
      </c>
      <c r="F29" s="122">
        <f>'25a'!$N$512</f>
        <v>0</v>
      </c>
      <c r="G29" s="122" t="e">
        <f>'25'!$G$17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J29" s="115">
        <f t="shared" si="1"/>
        <v>0</v>
      </c>
    </row>
    <row r="30" spans="1:10" hidden="1" x14ac:dyDescent="0.35">
      <c r="A30">
        <v>26</v>
      </c>
      <c r="B30" t="str">
        <f>CONCATENATE(A30,"a")</f>
        <v>26a</v>
      </c>
      <c r="C30" t="s">
        <v>123</v>
      </c>
      <c r="D30" t="s">
        <v>123</v>
      </c>
      <c r="E30" t="s">
        <v>123</v>
      </c>
      <c r="F30" s="122">
        <f>'26a'!$N$512</f>
        <v>0</v>
      </c>
      <c r="G30" s="122" t="e">
        <f>'26'!$G$17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J30" s="115">
        <f t="shared" si="1"/>
        <v>0</v>
      </c>
    </row>
    <row r="31" spans="1:10" hidden="1" x14ac:dyDescent="0.35">
      <c r="A31">
        <v>27</v>
      </c>
      <c r="B31" t="str">
        <f t="shared" si="0"/>
        <v>27a</v>
      </c>
      <c r="C31" t="s">
        <v>124</v>
      </c>
      <c r="D31" t="s">
        <v>124</v>
      </c>
      <c r="E31" t="s">
        <v>124</v>
      </c>
      <c r="F31" s="122">
        <f>'27a'!$N$512</f>
        <v>0</v>
      </c>
      <c r="G31" s="122" t="e">
        <f>'27'!$G$17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J31" s="115">
        <f t="shared" si="1"/>
        <v>0</v>
      </c>
    </row>
    <row r="32" spans="1:10" hidden="1" x14ac:dyDescent="0.35">
      <c r="A32">
        <v>28</v>
      </c>
      <c r="B32" t="str">
        <f t="shared" si="0"/>
        <v>28a</v>
      </c>
      <c r="C32" t="s">
        <v>125</v>
      </c>
      <c r="D32" t="s">
        <v>125</v>
      </c>
      <c r="E32" t="s">
        <v>125</v>
      </c>
      <c r="F32" s="122">
        <f>'28a'!$N$512</f>
        <v>0</v>
      </c>
      <c r="G32" s="122" t="e">
        <f>'28'!$G$17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J32" s="115">
        <f t="shared" si="1"/>
        <v>0</v>
      </c>
    </row>
    <row r="33" spans="1:10" hidden="1" x14ac:dyDescent="0.35">
      <c r="A33">
        <v>29</v>
      </c>
      <c r="B33" t="str">
        <f t="shared" si="0"/>
        <v>29a</v>
      </c>
      <c r="C33" t="s">
        <v>126</v>
      </c>
      <c r="D33" t="s">
        <v>126</v>
      </c>
      <c r="E33" t="s">
        <v>126</v>
      </c>
      <c r="F33" s="122">
        <f>'29a'!$N$512</f>
        <v>0</v>
      </c>
      <c r="G33" s="122" t="e">
        <f>'29'!$G$17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J33" s="115">
        <f t="shared" si="1"/>
        <v>0</v>
      </c>
    </row>
    <row r="34" spans="1:10" hidden="1" x14ac:dyDescent="0.35">
      <c r="A34">
        <v>30</v>
      </c>
      <c r="B34" t="str">
        <f t="shared" si="0"/>
        <v>30a</v>
      </c>
      <c r="C34" t="s">
        <v>127</v>
      </c>
      <c r="D34" t="s">
        <v>127</v>
      </c>
      <c r="E34" t="s">
        <v>127</v>
      </c>
      <c r="F34" s="122">
        <f>'30a'!$N$512</f>
        <v>0</v>
      </c>
      <c r="G34" s="122" t="e">
        <f>'30'!$G$17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J34" s="115">
        <f t="shared" si="1"/>
        <v>0</v>
      </c>
    </row>
    <row r="35" spans="1:10" hidden="1" x14ac:dyDescent="0.35">
      <c r="A35">
        <v>31</v>
      </c>
      <c r="B35" t="str">
        <f t="shared" si="0"/>
        <v>31a</v>
      </c>
      <c r="C35" t="s">
        <v>128</v>
      </c>
      <c r="D35" t="s">
        <v>128</v>
      </c>
      <c r="E35" t="s">
        <v>128</v>
      </c>
      <c r="F35" s="122">
        <f>'31a'!$N$512</f>
        <v>0</v>
      </c>
      <c r="G35" s="122" t="e">
        <f>'31'!$G$17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J35" s="115">
        <f t="shared" si="1"/>
        <v>0</v>
      </c>
    </row>
    <row r="36" spans="1:10" hidden="1" x14ac:dyDescent="0.35">
      <c r="A36">
        <v>32</v>
      </c>
      <c r="B36" t="str">
        <f t="shared" si="0"/>
        <v>32a</v>
      </c>
      <c r="C36" t="s">
        <v>129</v>
      </c>
      <c r="D36" t="s">
        <v>129</v>
      </c>
      <c r="E36" t="s">
        <v>129</v>
      </c>
      <c r="F36" s="122">
        <f>'32a'!$N$512</f>
        <v>0</v>
      </c>
      <c r="G36" s="122" t="e">
        <f>'32'!$G$17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J36" s="115">
        <f t="shared" si="1"/>
        <v>0</v>
      </c>
    </row>
    <row r="37" spans="1:10" hidden="1" x14ac:dyDescent="0.35">
      <c r="A37">
        <v>33</v>
      </c>
      <c r="B37" t="str">
        <f t="shared" si="0"/>
        <v>33a</v>
      </c>
      <c r="C37" t="s">
        <v>130</v>
      </c>
      <c r="D37" t="s">
        <v>130</v>
      </c>
      <c r="E37" t="s">
        <v>130</v>
      </c>
      <c r="F37" s="122">
        <f>'33a'!$N$512</f>
        <v>0</v>
      </c>
      <c r="G37" s="122" t="e">
        <f>'33'!$G$17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J37" s="115">
        <f t="shared" si="1"/>
        <v>0</v>
      </c>
    </row>
    <row r="38" spans="1:10" hidden="1" x14ac:dyDescent="0.35">
      <c r="A38">
        <v>34</v>
      </c>
      <c r="B38" t="str">
        <f t="shared" si="0"/>
        <v>34a</v>
      </c>
      <c r="C38" t="s">
        <v>131</v>
      </c>
      <c r="D38" t="s">
        <v>131</v>
      </c>
      <c r="E38" t="s">
        <v>131</v>
      </c>
      <c r="F38" s="122">
        <f>'34a'!$N$512</f>
        <v>0</v>
      </c>
      <c r="G38" s="122" t="e">
        <f>'34'!$G$17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J38" s="115">
        <f t="shared" si="1"/>
        <v>0</v>
      </c>
    </row>
    <row r="39" spans="1:10" hidden="1" x14ac:dyDescent="0.35">
      <c r="A39">
        <v>35</v>
      </c>
      <c r="B39" t="str">
        <f t="shared" si="0"/>
        <v>35a</v>
      </c>
      <c r="C39" t="s">
        <v>132</v>
      </c>
      <c r="D39" t="s">
        <v>132</v>
      </c>
      <c r="E39" t="s">
        <v>132</v>
      </c>
      <c r="F39" s="122">
        <f>'35a'!$N$512</f>
        <v>0</v>
      </c>
      <c r="G39" s="122" t="e">
        <f>'35'!$G$17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J39" s="115">
        <f t="shared" si="1"/>
        <v>0</v>
      </c>
    </row>
    <row r="40" spans="1:10" hidden="1" x14ac:dyDescent="0.35">
      <c r="A40">
        <v>36</v>
      </c>
      <c r="B40" t="str">
        <f t="shared" si="0"/>
        <v>36a</v>
      </c>
      <c r="C40" t="s">
        <v>133</v>
      </c>
      <c r="D40" t="s">
        <v>133</v>
      </c>
      <c r="E40" t="s">
        <v>133</v>
      </c>
      <c r="F40" s="122">
        <f>'36a'!$N$512</f>
        <v>0</v>
      </c>
      <c r="G40" s="122" t="e">
        <f>'36'!$G$17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J40" s="115">
        <f t="shared" si="1"/>
        <v>0</v>
      </c>
    </row>
    <row r="41" spans="1:10" hidden="1" x14ac:dyDescent="0.35">
      <c r="A41">
        <v>37</v>
      </c>
      <c r="B41" t="str">
        <f t="shared" si="0"/>
        <v>37a</v>
      </c>
      <c r="C41" t="s">
        <v>134</v>
      </c>
      <c r="D41" t="s">
        <v>134</v>
      </c>
      <c r="E41" t="s">
        <v>134</v>
      </c>
      <c r="F41" s="122">
        <f>'37a'!$N$512</f>
        <v>0</v>
      </c>
      <c r="G41" s="122" t="e">
        <f>'37'!$G$17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J41" s="115">
        <f t="shared" si="1"/>
        <v>0</v>
      </c>
    </row>
    <row r="42" spans="1:10" hidden="1" x14ac:dyDescent="0.35">
      <c r="A42">
        <v>38</v>
      </c>
      <c r="B42" t="str">
        <f t="shared" si="0"/>
        <v>38a</v>
      </c>
      <c r="C42" t="s">
        <v>135</v>
      </c>
      <c r="D42" t="s">
        <v>135</v>
      </c>
      <c r="E42" t="s">
        <v>135</v>
      </c>
      <c r="F42" s="122">
        <f>'38a'!$N$512</f>
        <v>0</v>
      </c>
      <c r="G42" s="122" t="e">
        <f>'38'!$G$17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J42" s="115">
        <f t="shared" si="1"/>
        <v>0</v>
      </c>
    </row>
    <row r="43" spans="1:10" hidden="1" x14ac:dyDescent="0.35">
      <c r="A43">
        <v>39</v>
      </c>
      <c r="B43" t="str">
        <f t="shared" si="0"/>
        <v>39a</v>
      </c>
      <c r="C43" t="s">
        <v>136</v>
      </c>
      <c r="D43" t="s">
        <v>136</v>
      </c>
      <c r="E43" t="s">
        <v>136</v>
      </c>
      <c r="F43" s="122">
        <f>'39a'!$N$512</f>
        <v>0</v>
      </c>
      <c r="G43" s="122" t="e">
        <f>'39'!$G$17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J43" s="115">
        <f t="shared" si="1"/>
        <v>0</v>
      </c>
    </row>
    <row r="44" spans="1:10" hidden="1" x14ac:dyDescent="0.35">
      <c r="A44">
        <v>40</v>
      </c>
      <c r="B44" t="str">
        <f t="shared" si="0"/>
        <v>40a</v>
      </c>
      <c r="C44" t="s">
        <v>137</v>
      </c>
      <c r="D44" t="s">
        <v>137</v>
      </c>
      <c r="E44" t="s">
        <v>137</v>
      </c>
      <c r="F44" s="122">
        <f>'40a'!$N$512</f>
        <v>0</v>
      </c>
      <c r="G44" s="122" t="e">
        <f>'40'!$G$17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J44" s="115">
        <f t="shared" si="1"/>
        <v>0</v>
      </c>
    </row>
    <row r="45" spans="1:10" hidden="1" x14ac:dyDescent="0.35">
      <c r="A45">
        <v>41</v>
      </c>
      <c r="B45" t="str">
        <f t="shared" si="0"/>
        <v>41a</v>
      </c>
      <c r="C45" t="s">
        <v>138</v>
      </c>
      <c r="D45" t="s">
        <v>138</v>
      </c>
      <c r="E45" t="s">
        <v>138</v>
      </c>
      <c r="F45" s="122">
        <f>'41a'!$N$512</f>
        <v>0</v>
      </c>
      <c r="G45" s="122" t="e">
        <f>'41'!$G$17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J45" s="115">
        <f t="shared" si="1"/>
        <v>0</v>
      </c>
    </row>
    <row r="46" spans="1:10" hidden="1" x14ac:dyDescent="0.35">
      <c r="A46">
        <v>42</v>
      </c>
      <c r="B46" t="str">
        <f t="shared" si="0"/>
        <v>42a</v>
      </c>
      <c r="C46" t="s">
        <v>139</v>
      </c>
      <c r="D46" t="s">
        <v>139</v>
      </c>
      <c r="E46" t="s">
        <v>139</v>
      </c>
      <c r="F46" s="122">
        <f>'42a'!$N$512</f>
        <v>0</v>
      </c>
      <c r="G46" s="122" t="e">
        <f>'42'!$G$17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J46" s="115">
        <f t="shared" si="1"/>
        <v>0</v>
      </c>
    </row>
    <row r="47" spans="1:10" hidden="1" x14ac:dyDescent="0.35">
      <c r="A47">
        <v>43</v>
      </c>
      <c r="B47" t="str">
        <f t="shared" si="0"/>
        <v>43a</v>
      </c>
      <c r="C47" t="s">
        <v>140</v>
      </c>
      <c r="D47" t="s">
        <v>140</v>
      </c>
      <c r="E47" t="s">
        <v>140</v>
      </c>
      <c r="F47" s="122">
        <f>'43a'!$N$512</f>
        <v>0</v>
      </c>
      <c r="G47" s="122" t="e">
        <f>'43'!$G$17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J47" s="115">
        <f t="shared" si="1"/>
        <v>0</v>
      </c>
    </row>
    <row r="48" spans="1:10" hidden="1" x14ac:dyDescent="0.35">
      <c r="A48">
        <v>44</v>
      </c>
      <c r="B48" t="str">
        <f t="shared" si="0"/>
        <v>44a</v>
      </c>
      <c r="C48" t="s">
        <v>141</v>
      </c>
      <c r="D48" t="s">
        <v>141</v>
      </c>
      <c r="E48" t="s">
        <v>141</v>
      </c>
      <c r="F48" s="122">
        <f>'44a'!$N$512</f>
        <v>0</v>
      </c>
      <c r="G48" s="122" t="e">
        <f>'44'!$G$17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J48" s="115">
        <f t="shared" si="1"/>
        <v>0</v>
      </c>
    </row>
    <row r="49" spans="1:10" hidden="1" x14ac:dyDescent="0.35">
      <c r="A49">
        <v>45</v>
      </c>
      <c r="B49" t="str">
        <f t="shared" si="0"/>
        <v>45a</v>
      </c>
      <c r="C49" t="s">
        <v>142</v>
      </c>
      <c r="D49" t="s">
        <v>142</v>
      </c>
      <c r="E49" t="s">
        <v>142</v>
      </c>
      <c r="F49" s="122">
        <f>'45a'!$N$512</f>
        <v>0</v>
      </c>
      <c r="G49" s="122" t="e">
        <f>'45'!$G$17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J49" s="115">
        <f t="shared" si="1"/>
        <v>0</v>
      </c>
    </row>
    <row r="50" spans="1:10" hidden="1" x14ac:dyDescent="0.35">
      <c r="A50">
        <v>46</v>
      </c>
      <c r="B50" t="str">
        <f t="shared" si="0"/>
        <v>46a</v>
      </c>
      <c r="C50" t="s">
        <v>143</v>
      </c>
      <c r="D50" t="s">
        <v>143</v>
      </c>
      <c r="E50" t="s">
        <v>143</v>
      </c>
      <c r="F50" s="122">
        <f>'46a'!$N$512</f>
        <v>0</v>
      </c>
      <c r="G50" s="122" t="e">
        <f>'46'!$G$17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J50" s="115">
        <f t="shared" si="1"/>
        <v>0</v>
      </c>
    </row>
    <row r="51" spans="1:10" hidden="1" x14ac:dyDescent="0.35">
      <c r="A51">
        <v>47</v>
      </c>
      <c r="B51" t="str">
        <f t="shared" si="0"/>
        <v>47a</v>
      </c>
      <c r="C51" t="s">
        <v>144</v>
      </c>
      <c r="D51" t="s">
        <v>144</v>
      </c>
      <c r="E51" t="s">
        <v>144</v>
      </c>
      <c r="F51" s="122">
        <f>'47a'!$N$512</f>
        <v>0</v>
      </c>
      <c r="G51" s="122" t="e">
        <f>'47'!$G$17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J51" s="115">
        <f t="shared" si="1"/>
        <v>0</v>
      </c>
    </row>
    <row r="52" spans="1:10" hidden="1" x14ac:dyDescent="0.35">
      <c r="A52">
        <v>48</v>
      </c>
      <c r="B52" t="str">
        <f t="shared" si="0"/>
        <v>48a</v>
      </c>
      <c r="C52" t="s">
        <v>145</v>
      </c>
      <c r="D52" t="s">
        <v>145</v>
      </c>
      <c r="E52" t="s">
        <v>145</v>
      </c>
      <c r="F52" s="122">
        <f>'48a'!$N$512</f>
        <v>0</v>
      </c>
      <c r="G52" s="122" t="e">
        <f>'48'!$G$17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J52" s="115">
        <f t="shared" si="1"/>
        <v>0</v>
      </c>
    </row>
    <row r="53" spans="1:10" hidden="1" x14ac:dyDescent="0.35">
      <c r="A53">
        <v>49</v>
      </c>
      <c r="B53" t="str">
        <f t="shared" si="0"/>
        <v>49a</v>
      </c>
      <c r="C53" t="s">
        <v>146</v>
      </c>
      <c r="D53" t="s">
        <v>146</v>
      </c>
      <c r="E53" t="s">
        <v>146</v>
      </c>
      <c r="F53" s="122">
        <f>'49a'!$N$512</f>
        <v>0</v>
      </c>
      <c r="G53" s="122" t="e">
        <f>'49'!$G$17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J53" s="115">
        <f t="shared" si="1"/>
        <v>0</v>
      </c>
    </row>
    <row r="54" spans="1:10" hidden="1" x14ac:dyDescent="0.35">
      <c r="A54">
        <v>50</v>
      </c>
      <c r="B54" t="str">
        <f t="shared" si="0"/>
        <v>50a</v>
      </c>
      <c r="C54" t="s">
        <v>147</v>
      </c>
      <c r="D54" t="s">
        <v>147</v>
      </c>
      <c r="E54" t="s">
        <v>147</v>
      </c>
      <c r="F54" s="122">
        <f>'50a'!$N$512</f>
        <v>0</v>
      </c>
      <c r="G54" s="122" t="e">
        <f>'50'!$G$17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J54" s="115">
        <f t="shared" si="1"/>
        <v>0</v>
      </c>
    </row>
    <row r="55" spans="1:10" hidden="1" x14ac:dyDescent="0.35">
      <c r="A55">
        <v>51</v>
      </c>
      <c r="B55" t="str">
        <f t="shared" ref="B55" si="2">CONCATENATE(A55,"a")</f>
        <v>51a</v>
      </c>
      <c r="C55" t="s">
        <v>195</v>
      </c>
      <c r="D55" t="s">
        <v>195</v>
      </c>
      <c r="E55" t="s">
        <v>195</v>
      </c>
      <c r="F55" s="122">
        <f>'51a'!$N$512</f>
        <v>0</v>
      </c>
      <c r="G55" s="122" t="e">
        <f>'51'!$G$17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J55" s="115">
        <f t="shared" ref="J55" si="3">H55*I55</f>
        <v>0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'13'!H5</f>
        <v>13</v>
      </c>
      <c r="B1" s="224" t="s">
        <v>81</v>
      </c>
      <c r="C1" s="225"/>
      <c r="D1" s="226" t="str">
        <f>VLOOKUP(A1,'Kosten VSR (her)controles'!A5:J54,3)</f>
        <v>Complex 13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13 te Complex 13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IF('1'!K7="", "Vrije categorie",'1'!K7)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8XXinLsF/TuWfdvnpXsSCv2tjETMWqn4U2k0HuDksiseyxYXZD+tRLeTGOn+VgnWRDgS2xArL1gQEcdLOCxNlg==" saltValue="aARHKkJkRGKxbxHLdxeGw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14,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'14a'!P499/M3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14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'14a'!P500/M4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14</v>
      </c>
      <c r="C5" s="201"/>
      <c r="D5" s="201"/>
      <c r="E5" s="201"/>
      <c r="F5" s="197" t="s">
        <v>84</v>
      </c>
      <c r="G5" s="197"/>
      <c r="H5" s="53">
        <f>'Kosten VSR (her)controles'!A18</f>
        <v>14</v>
      </c>
      <c r="K5" s="74" t="s">
        <v>57</v>
      </c>
      <c r="L5" s="86"/>
      <c r="M5" s="147"/>
      <c r="N5" s="127" t="e">
        <f>'14a'!P501/M5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14</v>
      </c>
      <c r="C6" s="202"/>
      <c r="D6" s="202"/>
      <c r="E6" s="202"/>
      <c r="F6" s="198" t="s">
        <v>85</v>
      </c>
      <c r="G6" s="198"/>
      <c r="H6" s="54" t="str">
        <f>CONCATENATE(H5,"a")</f>
        <v>14a</v>
      </c>
      <c r="K6" s="74" t="s">
        <v>58</v>
      </c>
      <c r="L6" s="86"/>
      <c r="M6" s="147"/>
      <c r="N6" s="127" t="e">
        <f>'14a'!P502/M6</f>
        <v>#N/A</v>
      </c>
    </row>
    <row r="7" spans="1:14" x14ac:dyDescent="0.35">
      <c r="K7" s="74" t="s">
        <v>54</v>
      </c>
      <c r="L7" s="86"/>
      <c r="M7" s="147"/>
      <c r="N7" s="127" t="e">
        <f>'14a'!P503/M7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'14a'!P504/M8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'14a'!P505/M9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'14a'!P506/M10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'14a'!P507/M11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'14a'!P508/M12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'14a'!P509/M13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'14a'!P512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'14a'!N505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bCMAi/pVowIoHwfL9yiM/w8te/d+S7xnnn5A4pnvypZJZ0a/zQo7NDf+3NKVHetNZrf6J1XF8xh9swxiSSWPEg==" saltValue="xYCLfPi9WWRINF064mOwP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'14'!H5</f>
        <v>14</v>
      </c>
      <c r="B1" s="224" t="s">
        <v>81</v>
      </c>
      <c r="C1" s="225"/>
      <c r="D1" s="226" t="str">
        <f>VLOOKUP(A1,'Kosten VSR (her)controles'!A5:J54,3)</f>
        <v>Complex 14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14 te Complex 14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IF(D4="X",0,IF(E4="X",0,VLOOKUP(E4,'14'!$K$3:$L$16,2,FALSE)))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IF(D5="X",0,IF(E5="X",0,VLOOKUP(E5,'14'!$K$3:$L$16,2,FALSE)))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IF(D6="X",0,IF(E6="X",0,VLOOKUP(E6,'14'!$K$3:$L$16,2,FALSE)))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IF(D7="X",0,IF(E7="X",0,VLOOKUP(E7,'14'!$K$3:$L$16,2,FALSE)))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IF(D8="X",0,IF(E8="X",0,VLOOKUP(E8,'14'!$K$3:$L$16,2,FALSE)))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IF(D9="X",0,IF(E9="X",0,VLOOKUP(E9,'14'!$K$3:$L$16,2,FALSE)))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IF(D10="X",0,IF(E10="X",0,VLOOKUP(E10,'14'!$K$3:$L$16,2,FALSE)))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IF(D11="X",0,IF(E11="X",0,VLOOKUP(E11,'14'!$K$3:$L$16,2,FALSE)))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IF(D12="X",0,IF(E12="X",0,VLOOKUP(E12,'14'!$K$3:$L$16,2,FALSE)))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IF(D13="X",0,IF(E13="X",0,VLOOKUP(E13,'14'!$K$3:$L$16,2,FALSE)))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IF(D14="X",0,IF(E14="X",0,VLOOKUP(E14,'14'!$K$3:$L$16,2,FALSE)))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IF(D15="X",0,IF(E15="X",0,VLOOKUP(E15,'14'!$K$3:$L$16,2,FALSE)))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IF(D16="X",0,IF(E16="X",0,VLOOKUP(E16,'14'!$K$3:$L$16,2,FALSE)))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IF(D17="X",0,IF(E17="X",0,VLOOKUP(E17,'14'!$K$3:$L$16,2,FALSE)))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IF(D18="X",0,IF(E18="X",0,VLOOKUP(E18,'14'!$K$3:$L$16,2,FALSE)))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IF(D19="X",0,IF(E19="X",0,VLOOKUP(E19,'14'!$K$3:$L$16,2,FALSE)))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IF(D20="X",0,IF(E20="X",0,VLOOKUP(E20,'14'!$K$3:$L$16,2,FALSE)))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IF(D21="X",0,IF(E21="X",0,VLOOKUP(E21,'14'!$K$3:$L$16,2,FALSE)))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IF(D22="X",0,IF(E22="X",0,VLOOKUP(E22,'14'!$K$3:$L$16,2,FALSE)))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IF(D23="X",0,IF(E23="X",0,VLOOKUP(E23,'14'!$K$3:$L$16,2,FALSE)))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IF(D24="X",0,IF(E24="X",0,VLOOKUP(E24,'14'!$K$3:$L$16,2,FALSE)))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IF(D25="X",0,IF(E25="X",0,VLOOKUP(E25,'14'!$K$3:$L$16,2,FALSE)))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IF(D26="X",0,IF(E26="X",0,VLOOKUP(E26,'14'!$K$3:$L$16,2,FALSE)))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IF(D27="X",0,IF(E27="X",0,VLOOKUP(E27,'14'!$K$3:$L$16,2,FALSE)))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IF(D28="X",0,IF(E28="X",0,VLOOKUP(E28,'14'!$K$3:$L$16,2,FALSE)))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IF(D29="X",0,IF(E29="X",0,VLOOKUP(E29,'14'!$K$3:$L$16,2,FALSE)))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IF(D30="X",0,IF(E30="X",0,VLOOKUP(E30,'14'!$K$3:$L$16,2,FALSE)))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IF(D31="X",0,IF(E31="X",0,VLOOKUP(E31,'14'!$K$3:$L$16,2,FALSE)))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IF(D32="X",0,IF(E32="X",0,VLOOKUP(E32,'14'!$K$3:$L$16,2,FALSE)))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IF(D33="X",0,IF(E33="X",0,VLOOKUP(E33,'14'!$K$3:$L$16,2,FALSE)))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IF(D34="X",0,IF(E34="X",0,VLOOKUP(E34,'14'!$K$3:$L$16,2,FALSE)))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IF(D35="X",0,IF(E35="X",0,VLOOKUP(E35,'14'!$K$3:$L$16,2,FALSE)))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IF(D36="X",0,IF(E36="X",0,VLOOKUP(E36,'14'!$K$3:$L$16,2,FALSE)))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IF(D37="X",0,IF(E37="X",0,VLOOKUP(E37,'14'!$K$3:$L$16,2,FALSE)))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IF(D38="X",0,IF(E38="X",0,VLOOKUP(E38,'14'!$K$3:$L$16,2,FALSE)))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IF(D39="X",0,IF(E39="X",0,VLOOKUP(E39,'14'!$K$3:$L$16,2,FALSE)))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IF(D40="X",0,IF(E40="X",0,VLOOKUP(E40,'14'!$K$3:$L$16,2,FALSE)))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IF(D41="X",0,IF(E41="X",0,VLOOKUP(E41,'14'!$K$3:$L$16,2,FALSE)))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IF(D42="X",0,IF(E42="X",0,VLOOKUP(E42,'14'!$K$3:$L$16,2,FALSE)))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IF(D43="X",0,IF(E43="X",0,VLOOKUP(E43,'14'!$K$3:$L$16,2,FALSE)))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IF(D44="X",0,IF(E44="X",0,VLOOKUP(E44,'14'!$K$3:$L$16,2,FALSE)))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IF(D45="X",0,IF(E45="X",0,VLOOKUP(E45,'14'!$K$3:$L$16,2,FALSE)))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IF(D46="X",0,IF(E46="X",0,VLOOKUP(E46,'14'!$K$3:$L$16,2,FALSE)))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IF(D47="X",0,IF(E47="X",0,VLOOKUP(E47,'14'!$K$3:$L$16,2,FALSE)))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IF(D48="X",0,IF(E48="X",0,VLOOKUP(E48,'14'!$K$3:$L$16,2,FALSE)))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IF(D49="X",0,IF(E49="X",0,VLOOKUP(E49,'14'!$K$3:$L$16,2,FALSE)))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IF(D50="X",0,IF(E50="X",0,VLOOKUP(E50,'14'!$K$3:$L$16,2,FALSE)))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IF(D51="X",0,IF(E51="X",0,VLOOKUP(E51,'14'!$K$3:$L$16,2,FALSE)))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IF(D52="X",0,IF(E52="X",0,VLOOKUP(E52,'14'!$K$3:$L$16,2,FALSE)))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IF(D53="X",0,IF(E53="X",0,VLOOKUP(E53,'14'!$K$3:$L$16,2,FALSE)))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IF(D54="X",0,IF(E54="X",0,VLOOKUP(E54,'14'!$K$3:$L$16,2,FALSE)))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IF(D55="X",0,IF(E55="X",0,VLOOKUP(E55,'14'!$K$3:$L$16,2,FALSE)))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IF(D56="X",0,IF(E56="X",0,VLOOKUP(E56,'14'!$K$3:$L$16,2,FALSE)))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IF(D57="X",0,IF(E57="X",0,VLOOKUP(E57,'14'!$K$3:$L$16,2,FALSE)))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IF(D58="X",0,IF(E58="X",0,VLOOKUP(E58,'14'!$K$3:$L$16,2,FALSE)))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IF(D59="X",0,IF(E59="X",0,VLOOKUP(E59,'14'!$K$3:$L$16,2,FALSE)))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IF(D60="X",0,IF(E60="X",0,VLOOKUP(E60,'14'!$K$3:$L$16,2,FALSE)))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IF(D61="X",0,IF(E61="X",0,VLOOKUP(E61,'14'!$K$3:$L$16,2,FALSE)))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IF(D62="X",0,IF(E62="X",0,VLOOKUP(E62,'14'!$K$3:$L$16,2,FALSE)))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IF(D63="X",0,IF(E63="X",0,VLOOKUP(E63,'14'!$K$3:$L$16,2,FALSE)))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IF(D64="X",0,IF(E64="X",0,VLOOKUP(E64,'14'!$K$3:$L$16,2,FALSE)))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IF(D65="X",0,IF(E65="X",0,VLOOKUP(E65,'14'!$K$3:$L$16,2,FALSE)))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IF(D66="X",0,IF(E66="X",0,VLOOKUP(E66,'14'!$K$3:$L$16,2,FALSE)))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IF(D67="X",0,IF(E67="X",0,VLOOKUP(E67,'14'!$K$3:$L$16,2,FALSE)))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IF(D68="X",0,IF(E68="X",0,VLOOKUP(E68,'14'!$K$3:$L$16,2,FALSE)))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IF(D69="X",0,IF(E69="X",0,VLOOKUP(E69,'14'!$K$3:$L$16,2,FALSE)))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IF(D70="X",0,IF(E70="X",0,VLOOKUP(E70,'14'!$K$3:$L$16,2,FALSE)))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IF(D71="X",0,IF(E71="X",0,VLOOKUP(E71,'14'!$K$3:$L$16,2,FALSE)))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IF(D72="X",0,IF(E72="X",0,VLOOKUP(E72,'14'!$K$3:$L$16,2,FALSE)))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IF(D73="X",0,IF(E73="X",0,VLOOKUP(E73,'14'!$K$3:$L$16,2,FALSE)))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IF(D74="X",0,IF(E74="X",0,VLOOKUP(E74,'14'!$K$3:$L$16,2,FALSE)))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IF(D75="X",0,IF(E75="X",0,VLOOKUP(E75,'14'!$K$3:$L$16,2,FALSE)))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IF(D76="X",0,IF(E76="X",0,VLOOKUP(E76,'14'!$K$3:$L$16,2,FALSE)))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IF(D77="X",0,IF(E77="X",0,VLOOKUP(E77,'14'!$K$3:$L$16,2,FALSE)))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IF(D78="X",0,IF(E78="X",0,VLOOKUP(E78,'14'!$K$3:$L$16,2,FALSE)))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IF(D79="X",0,IF(E79="X",0,VLOOKUP(E79,'14'!$K$3:$L$16,2,FALSE)))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IF(D80="X",0,IF(E80="X",0,VLOOKUP(E80,'14'!$K$3:$L$16,2,FALSE)))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IF(D81="X",0,IF(E81="X",0,VLOOKUP(E81,'14'!$K$3:$L$16,2,FALSE)))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IF(D82="X",0,IF(E82="X",0,VLOOKUP(E82,'14'!$K$3:$L$16,2,FALSE)))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IF(D83="X",0,IF(E83="X",0,VLOOKUP(E83,'14'!$K$3:$L$16,2,FALSE)))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IF(D84="X",0,IF(E84="X",0,VLOOKUP(E84,'14'!$K$3:$L$16,2,FALSE)))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IF(D85="X",0,IF(E85="X",0,VLOOKUP(E85,'14'!$K$3:$L$16,2,FALSE)))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IF(D86="X",0,IF(E86="X",0,VLOOKUP(E86,'14'!$K$3:$L$16,2,FALSE)))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IF(D87="X",0,IF(E87="X",0,VLOOKUP(E87,'14'!$K$3:$L$16,2,FALSE)))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IF(D88="X",0,IF(E88="X",0,VLOOKUP(E88,'14'!$K$3:$L$16,2,FALSE)))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IF(D89="X",0,IF(E89="X",0,VLOOKUP(E89,'14'!$K$3:$L$16,2,FALSE)))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IF(D90="X",0,IF(E90="X",0,VLOOKUP(E90,'14'!$K$3:$L$16,2,FALSE)))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IF(D91="X",0,IF(E91="X",0,VLOOKUP(E91,'14'!$K$3:$L$16,2,FALSE)))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IF(D92="X",0,IF(E92="X",0,VLOOKUP(E92,'14'!$K$3:$L$16,2,FALSE)))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IF(D93="X",0,IF(E93="X",0,VLOOKUP(E93,'14'!$K$3:$L$16,2,FALSE)))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IF(D94="X",0,IF(E94="X",0,VLOOKUP(E94,'14'!$K$3:$L$16,2,FALSE)))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IF(D95="X",0,IF(E95="X",0,VLOOKUP(E95,'14'!$K$3:$L$16,2,FALSE)))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IF(D96="X",0,IF(E96="X",0,VLOOKUP(E96,'14'!$K$3:$L$16,2,FALSE)))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IF(D97="X",0,IF(E97="X",0,VLOOKUP(E97,'14'!$K$3:$L$16,2,FALSE)))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IF(D98="X",0,IF(E98="X",0,VLOOKUP(E98,'14'!$K$3:$L$16,2,FALSE)))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IF(D99="X",0,IF(E99="X",0,VLOOKUP(E99,'14'!$K$3:$L$16,2,FALSE)))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IF(D100="X",0,IF(E100="X",0,VLOOKUP(E100,'14'!$K$3:$L$16,2,FALSE)))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IF(D101="X",0,IF(E101="X",0,VLOOKUP(E101,'14'!$K$3:$L$16,2,FALSE)))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IF(D102="X",0,IF(E102="X",0,VLOOKUP(E102,'14'!$K$3:$L$16,2,FALSE)))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IF(D103="X",0,IF(E103="X",0,VLOOKUP(E103,'14'!$K$3:$L$16,2,FALSE)))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IF(D104="X",0,IF(E104="X",0,VLOOKUP(E104,'14'!$K$3:$L$16,2,FALSE)))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IF(D105="X",0,IF(E105="X",0,VLOOKUP(E105,'14'!$K$3:$L$16,2,FALSE)))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IF(D106="X",0,IF(E106="X",0,VLOOKUP(E106,'14'!$K$3:$L$16,2,FALSE)))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IF(D107="X",0,IF(E107="X",0,VLOOKUP(E107,'14'!$K$3:$L$16,2,FALSE)))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IF(D108="X",0,IF(E108="X",0,VLOOKUP(E108,'14'!$K$3:$L$16,2,FALSE)))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IF(D109="X",0,IF(E109="X",0,VLOOKUP(E109,'14'!$K$3:$L$16,2,FALSE)))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IF(D110="X",0,IF(E110="X",0,VLOOKUP(E110,'14'!$K$3:$L$16,2,FALSE)))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IF(D111="X",0,IF(E111="X",0,VLOOKUP(E111,'14'!$K$3:$L$16,2,FALSE)))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IF(D112="X",0,IF(E112="X",0,VLOOKUP(E112,'14'!$K$3:$L$16,2,FALSE)))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IF(D113="X",0,IF(E113="X",0,VLOOKUP(E113,'14'!$K$3:$L$16,2,FALSE)))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IF(D114="X",0,IF(E114="X",0,VLOOKUP(E114,'14'!$K$3:$L$16,2,FALSE)))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IF(D115="X",0,IF(E115="X",0,VLOOKUP(E115,'14'!$K$3:$L$16,2,FALSE)))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IF(D116="X",0,IF(E116="X",0,VLOOKUP(E116,'14'!$K$3:$L$16,2,FALSE)))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IF(D117="X",0,IF(E117="X",0,VLOOKUP(E117,'14'!$K$3:$L$16,2,FALSE)))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IF(D118="X",0,IF(E118="X",0,VLOOKUP(E118,'14'!$K$3:$L$16,2,FALSE)))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IF(D119="X",0,IF(E119="X",0,VLOOKUP(E119,'14'!$K$3:$L$16,2,FALSE)))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IF(D120="X",0,IF(E120="X",0,VLOOKUP(E120,'14'!$K$3:$L$16,2,FALSE)))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IF(D121="X",0,IF(E121="X",0,VLOOKUP(E121,'14'!$K$3:$L$16,2,FALSE)))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IF(D122="X",0,IF(E122="X",0,VLOOKUP(E122,'14'!$K$3:$L$16,2,FALSE)))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IF(D123="X",0,IF(E123="X",0,VLOOKUP(E123,'14'!$K$3:$L$16,2,FALSE)))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IF(D124="X",0,IF(E124="X",0,VLOOKUP(E124,'14'!$K$3:$L$16,2,FALSE)))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IF(D125="X",0,IF(E125="X",0,VLOOKUP(E125,'14'!$K$3:$L$16,2,FALSE)))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IF(D126="X",0,IF(E126="X",0,VLOOKUP(E126,'14'!$K$3:$L$16,2,FALSE)))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IF(D127="X",0,IF(E127="X",0,VLOOKUP(E127,'14'!$K$3:$L$16,2,FALSE)))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IF(D128="X",0,IF(E128="X",0,VLOOKUP(E128,'14'!$K$3:$L$16,2,FALSE)))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IF(D129="X",0,IF(E129="X",0,VLOOKUP(E129,'14'!$K$3:$L$16,2,FALSE)))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IF(D130="X",0,IF(E130="X",0,VLOOKUP(E130,'14'!$K$3:$L$16,2,FALSE)))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IF(D131="X",0,IF(E131="X",0,VLOOKUP(E131,'14'!$K$3:$L$16,2,FALSE)))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IF(D132="X",0,IF(E132="X",0,VLOOKUP(E132,'14'!$K$3:$L$16,2,FALSE)))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IF(D133="X",0,IF(E133="X",0,VLOOKUP(E133,'14'!$K$3:$L$16,2,FALSE)))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IF(D134="X",0,IF(E134="X",0,VLOOKUP(E134,'14'!$K$3:$L$16,2,FALSE)))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IF(D135="X",0,IF(E135="X",0,VLOOKUP(E135,'14'!$K$3:$L$16,2,FALSE)))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IF(D136="X",0,IF(E136="X",0,VLOOKUP(E136,'14'!$K$3:$L$16,2,FALSE)))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IF(D137="X",0,IF(E137="X",0,VLOOKUP(E137,'14'!$K$3:$L$16,2,FALSE)))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IF(D138="X",0,IF(E138="X",0,VLOOKUP(E138,'14'!$K$3:$L$16,2,FALSE)))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IF(D139="X",0,IF(E139="X",0,VLOOKUP(E139,'14'!$K$3:$L$16,2,FALSE)))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IF(D140="X",0,IF(E140="X",0,VLOOKUP(E140,'14'!$K$3:$L$16,2,FALSE)))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IF(D141="X",0,IF(E141="X",0,VLOOKUP(E141,'14'!$K$3:$L$16,2,FALSE)))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IF(D142="X",0,IF(E142="X",0,VLOOKUP(E142,'14'!$K$3:$L$16,2,FALSE)))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IF(D143="X",0,IF(E143="X",0,VLOOKUP(E143,'14'!$K$3:$L$16,2,FALSE)))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IF(D144="X",0,IF(E144="X",0,VLOOKUP(E144,'14'!$K$3:$L$16,2,FALSE)))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IF(D145="X",0,IF(E145="X",0,VLOOKUP(E145,'14'!$K$3:$L$16,2,FALSE)))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IF(D146="X",0,IF(E146="X",0,VLOOKUP(E146,'14'!$K$3:$L$16,2,FALSE)))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IF(D147="X",0,IF(E147="X",0,VLOOKUP(E147,'14'!$K$3:$L$16,2,FALSE)))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IF(D148="X",0,IF(E148="X",0,VLOOKUP(E148,'14'!$K$3:$L$16,2,FALSE)))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IF(D149="X",0,IF(E149="X",0,VLOOKUP(E149,'14'!$K$3:$L$16,2,FALSE)))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IF(D150="X",0,IF(E150="X",0,VLOOKUP(E150,'14'!$K$3:$L$16,2,FALSE)))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IF(D151="X",0,IF(E151="X",0,VLOOKUP(E151,'14'!$K$3:$L$16,2,FALSE)))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IF(D152="X",0,IF(E152="X",0,VLOOKUP(E152,'14'!$K$3:$L$16,2,FALSE)))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IF(D153="X",0,IF(E153="X",0,VLOOKUP(E153,'14'!$K$3:$L$16,2,FALSE)))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IF(D154="X",0,IF(E154="X",0,VLOOKUP(E154,'14'!$K$3:$L$16,2,FALSE)))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IF(D155="X",0,IF(E155="X",0,VLOOKUP(E155,'14'!$K$3:$L$16,2,FALSE)))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IF(D156="X",0,IF(E156="X",0,VLOOKUP(E156,'14'!$K$3:$L$16,2,FALSE)))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IF(D157="X",0,IF(E157="X",0,VLOOKUP(E157,'14'!$K$3:$L$16,2,FALSE)))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IF(D158="X",0,IF(E158="X",0,VLOOKUP(E158,'14'!$K$3:$L$16,2,FALSE)))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IF(D159="X",0,IF(E159="X",0,VLOOKUP(E159,'14'!$K$3:$L$16,2,FALSE)))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IF(D160="X",0,IF(E160="X",0,VLOOKUP(E160,'14'!$K$3:$L$16,2,FALSE)))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IF(D161="X",0,IF(E161="X",0,VLOOKUP(E161,'14'!$K$3:$L$16,2,FALSE)))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IF(D162="X",0,IF(E162="X",0,VLOOKUP(E162,'14'!$K$3:$L$16,2,FALSE)))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IF(D163="X",0,IF(E163="X",0,VLOOKUP(E163,'14'!$K$3:$L$16,2,FALSE)))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IF(D164="X",0,IF(E164="X",0,VLOOKUP(E164,'14'!$K$3:$L$16,2,FALSE)))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IF(D165="X",0,IF(E165="X",0,VLOOKUP(E165,'14'!$K$3:$L$16,2,FALSE)))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IF(D166="X",0,IF(E166="X",0,VLOOKUP(E166,'14'!$K$3:$L$16,2,FALSE)))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IF(D167="X",0,IF(E167="X",0,VLOOKUP(E167,'14'!$K$3:$L$16,2,FALSE)))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IF(D168="X",0,IF(E168="X",0,VLOOKUP(E168,'14'!$K$3:$L$16,2,FALSE)))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IF(D169="X",0,IF(E169="X",0,VLOOKUP(E169,'14'!$K$3:$L$16,2,FALSE)))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IF(D170="X",0,IF(E170="X",0,VLOOKUP(E170,'14'!$K$3:$L$16,2,FALSE)))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IF(D171="X",0,IF(E171="X",0,VLOOKUP(E171,'14'!$K$3:$L$16,2,FALSE)))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IF(D172="X",0,IF(E172="X",0,VLOOKUP(E172,'14'!$K$3:$L$16,2,FALSE)))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IF(D173="X",0,IF(E173="X",0,VLOOKUP(E173,'14'!$K$3:$L$16,2,FALSE)))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IF(D174="X",0,IF(E174="X",0,VLOOKUP(E174,'14'!$K$3:$L$16,2,FALSE)))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IF(D175="X",0,IF(E175="X",0,VLOOKUP(E175,'14'!$K$3:$L$16,2,FALSE)))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IF(D176="X",0,IF(E176="X",0,VLOOKUP(E176,'14'!$K$3:$L$16,2,FALSE)))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IF(D177="X",0,IF(E177="X",0,VLOOKUP(E177,'14'!$K$3:$L$16,2,FALSE)))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IF(D178="X",0,IF(E178="X",0,VLOOKUP(E178,'14'!$K$3:$L$16,2,FALSE)))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IF(D179="X",0,IF(E179="X",0,VLOOKUP(E179,'14'!$K$3:$L$16,2,FALSE)))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IF(D180="X",0,IF(E180="X",0,VLOOKUP(E180,'14'!$K$3:$L$16,2,FALSE)))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IF(D181="X",0,IF(E181="X",0,VLOOKUP(E181,'14'!$K$3:$L$16,2,FALSE)))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IF(D182="X",0,IF(E182="X",0,VLOOKUP(E182,'14'!$K$3:$L$16,2,FALSE)))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IF(D183="X",0,IF(E183="X",0,VLOOKUP(E183,'14'!$K$3:$L$16,2,FALSE)))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IF(D184="X",0,IF(E184="X",0,VLOOKUP(E184,'14'!$K$3:$L$16,2,FALSE)))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IF(D185="X",0,IF(E185="X",0,VLOOKUP(E185,'14'!$K$3:$L$16,2,FALSE)))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IF(D186="X",0,IF(E186="X",0,VLOOKUP(E186,'14'!$K$3:$L$16,2,FALSE)))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IF(D187="X",0,IF(E187="X",0,VLOOKUP(E187,'14'!$K$3:$L$16,2,FALSE)))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IF(D188="X",0,IF(E188="X",0,VLOOKUP(E188,'14'!$K$3:$L$16,2,FALSE)))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IF(D189="X",0,IF(E189="X",0,VLOOKUP(E189,'14'!$K$3:$L$16,2,FALSE)))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IF(D190="X",0,IF(E190="X",0,VLOOKUP(E190,'14'!$K$3:$L$16,2,FALSE)))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IF(D191="X",0,IF(E191="X",0,VLOOKUP(E191,'14'!$K$3:$L$16,2,FALSE)))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IF(D192="X",0,IF(E192="X",0,VLOOKUP(E192,'14'!$K$3:$L$16,2,FALSE)))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IF(D193="X",0,IF(E193="X",0,VLOOKUP(E193,'14'!$K$3:$L$16,2,FALSE)))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IF(D194="X",0,IF(E194="X",0,VLOOKUP(E194,'14'!$K$3:$L$16,2,FALSE)))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IF(D195="X",0,IF(E195="X",0,VLOOKUP(E195,'14'!$K$3:$L$16,2,FALSE)))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IF(D196="X",0,IF(E196="X",0,VLOOKUP(E196,'14'!$K$3:$L$16,2,FALSE)))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IF(D197="X",0,IF(E197="X",0,VLOOKUP(E197,'14'!$K$3:$L$16,2,FALSE)))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IF(D198="X",0,IF(E198="X",0,VLOOKUP(E198,'14'!$K$3:$L$16,2,FALSE)))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IF(D199="X",0,IF(E199="X",0,VLOOKUP(E199,'14'!$K$3:$L$16,2,FALSE)))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IF(D200="X",0,IF(E200="X",0,VLOOKUP(E200,'14'!$K$3:$L$16,2,FALSE)))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IF(D201="X",0,IF(E201="X",0,VLOOKUP(E201,'14'!$K$3:$L$16,2,FALSE)))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IF(D202="X",0,IF(E202="X",0,VLOOKUP(E202,'14'!$K$3:$L$16,2,FALSE)))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IF(D203="X",0,IF(E203="X",0,VLOOKUP(E203,'14'!$K$3:$L$16,2,FALSE)))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IF(D204="X",0,IF(E204="X",0,VLOOKUP(E204,'14'!$K$3:$L$16,2,FALSE)))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IF(D205="X",0,IF(E205="X",0,VLOOKUP(E205,'14'!$K$3:$L$16,2,FALSE)))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IF(D206="X",0,IF(E206="X",0,VLOOKUP(E206,'14'!$K$3:$L$16,2,FALSE)))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IF(D207="X",0,IF(E207="X",0,VLOOKUP(E207,'14'!$K$3:$L$16,2,FALSE)))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IF(D208="X",0,IF(E208="X",0,VLOOKUP(E208,'14'!$K$3:$L$16,2,FALSE)))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IF(D209="X",0,IF(E209="X",0,VLOOKUP(E209,'14'!$K$3:$L$16,2,FALSE)))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IF(D210="X",0,IF(E210="X",0,VLOOKUP(E210,'14'!$K$3:$L$16,2,FALSE)))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IF(D211="X",0,IF(E211="X",0,VLOOKUP(E211,'14'!$K$3:$L$16,2,FALSE)))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IF(D212="X",0,IF(E212="X",0,VLOOKUP(E212,'14'!$K$3:$L$16,2,FALSE)))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IF(D213="X",0,IF(E213="X",0,VLOOKUP(E213,'14'!$K$3:$L$16,2,FALSE)))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IF(D214="X",0,IF(E214="X",0,VLOOKUP(E214,'14'!$K$3:$L$16,2,FALSE)))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IF(D215="X",0,IF(E215="X",0,VLOOKUP(E215,'14'!$K$3:$L$16,2,FALSE)))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IF(D216="X",0,IF(E216="X",0,VLOOKUP(E216,'14'!$K$3:$L$16,2,FALSE)))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IF(D217="X",0,IF(E217="X",0,VLOOKUP(E217,'14'!$K$3:$L$16,2,FALSE)))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IF(D218="X",0,IF(E218="X",0,VLOOKUP(E218,'14'!$K$3:$L$16,2,FALSE)))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IF(D219="X",0,IF(E219="X",0,VLOOKUP(E219,'14'!$K$3:$L$16,2,FALSE)))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IF(D220="X",0,IF(E220="X",0,VLOOKUP(E220,'14'!$K$3:$L$16,2,FALSE)))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IF(D221="X",0,IF(E221="X",0,VLOOKUP(E221,'14'!$K$3:$L$16,2,FALSE)))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IF(D222="X",0,IF(E222="X",0,VLOOKUP(E222,'14'!$K$3:$L$16,2,FALSE)))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IF(D223="X",0,IF(E223="X",0,VLOOKUP(E223,'14'!$K$3:$L$16,2,FALSE)))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IF(D224="X",0,IF(E224="X",0,VLOOKUP(E224,'14'!$K$3:$L$16,2,FALSE)))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IF(D225="X",0,IF(E225="X",0,VLOOKUP(E225,'14'!$K$3:$L$16,2,FALSE)))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IF(D226="X",0,IF(E226="X",0,VLOOKUP(E226,'14'!$K$3:$L$16,2,FALSE)))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IF(D227="X",0,IF(E227="X",0,VLOOKUP(E227,'14'!$K$3:$L$16,2,FALSE)))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IF(D228="X",0,IF(E228="X",0,VLOOKUP(E228,'14'!$K$3:$L$16,2,FALSE)))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IF(D229="X",0,IF(E229="X",0,VLOOKUP(E229,'14'!$K$3:$L$16,2,FALSE)))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IF(D230="X",0,IF(E230="X",0,VLOOKUP(E230,'14'!$K$3:$L$16,2,FALSE)))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IF(D231="X",0,IF(E231="X",0,VLOOKUP(E231,'14'!$K$3:$L$16,2,FALSE)))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IF(D232="X",0,IF(E232="X",0,VLOOKUP(E232,'14'!$K$3:$L$16,2,FALSE)))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IF(D233="X",0,IF(E233="X",0,VLOOKUP(E233,'14'!$K$3:$L$16,2,FALSE)))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IF(D234="X",0,IF(E234="X",0,VLOOKUP(E234,'14'!$K$3:$L$16,2,FALSE)))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IF(D235="X",0,IF(E235="X",0,VLOOKUP(E235,'14'!$K$3:$L$16,2,FALSE)))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IF(D236="X",0,IF(E236="X",0,VLOOKUP(E236,'14'!$K$3:$L$16,2,FALSE)))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IF(D237="X",0,IF(E237="X",0,VLOOKUP(E237,'14'!$K$3:$L$16,2,FALSE)))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IF(D238="X",0,IF(E238="X",0,VLOOKUP(E238,'14'!$K$3:$L$16,2,FALSE)))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IF(D239="X",0,IF(E239="X",0,VLOOKUP(E239,'14'!$K$3:$L$16,2,FALSE)))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IF(D240="X",0,IF(E240="X",0,VLOOKUP(E240,'14'!$K$3:$L$16,2,FALSE)))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IF(D241="X",0,IF(E241="X",0,VLOOKUP(E241,'14'!$K$3:$L$16,2,FALSE)))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IF(D242="X",0,IF(E242="X",0,VLOOKUP(E242,'14'!$K$3:$L$16,2,FALSE)))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IF(D243="X",0,IF(E243="X",0,VLOOKUP(E243,'14'!$K$3:$L$16,2,FALSE)))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IF(D244="X",0,IF(E244="X",0,VLOOKUP(E244,'14'!$K$3:$L$16,2,FALSE)))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IF(D245="X",0,IF(E245="X",0,VLOOKUP(E245,'14'!$K$3:$L$16,2,FALSE)))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IF(D246="X",0,IF(E246="X",0,VLOOKUP(E246,'14'!$K$3:$L$16,2,FALSE)))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IF(D247="X",0,IF(E247="X",0,VLOOKUP(E247,'14'!$K$3:$L$16,2,FALSE)))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IF(D248="X",0,IF(E248="X",0,VLOOKUP(E248,'14'!$K$3:$L$16,2,FALSE)))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IF(D249="X",0,IF(E249="X",0,VLOOKUP(E249,'14'!$K$3:$L$16,2,FALSE)))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IF(D250="X",0,IF(E250="X",0,VLOOKUP(E250,'14'!$K$3:$L$16,2,FALSE)))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IF(D251="X",0,IF(E251="X",0,VLOOKUP(E251,'14'!$K$3:$L$16,2,FALSE)))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IF(D252="X",0,IF(E252="X",0,VLOOKUP(E252,'14'!$K$3:$L$16,2,FALSE)))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IF(D253="X",0,IF(E253="X",0,VLOOKUP(E253,'14'!$K$3:$L$16,2,FALSE)))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IF(D254="X",0,IF(E254="X",0,VLOOKUP(E254,'14'!$K$3:$L$16,2,FALSE)))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IF(D255="X",0,IF(E255="X",0,VLOOKUP(E255,'14'!$K$3:$L$16,2,FALSE)))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IF(D256="X",0,IF(E256="X",0,VLOOKUP(E256,'14'!$K$3:$L$16,2,FALSE)))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IF(D257="X",0,IF(E257="X",0,VLOOKUP(E257,'14'!$K$3:$L$16,2,FALSE)))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IF(D258="X",0,IF(E258="X",0,VLOOKUP(E258,'14'!$K$3:$L$16,2,FALSE)))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IF(D259="X",0,IF(E259="X",0,VLOOKUP(E259,'14'!$K$3:$L$16,2,FALSE)))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IF(D260="X",0,IF(E260="X",0,VLOOKUP(E260,'14'!$K$3:$L$16,2,FALSE)))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IF(D261="X",0,IF(E261="X",0,VLOOKUP(E261,'14'!$K$3:$L$16,2,FALSE)))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IF(D262="X",0,IF(E262="X",0,VLOOKUP(E262,'14'!$K$3:$L$16,2,FALSE)))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IF(D263="X",0,IF(E263="X",0,VLOOKUP(E263,'14'!$K$3:$L$16,2,FALSE)))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IF(D264="X",0,IF(E264="X",0,VLOOKUP(E264,'14'!$K$3:$L$16,2,FALSE)))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IF(D265="X",0,IF(E265="X",0,VLOOKUP(E265,'14'!$K$3:$L$16,2,FALSE)))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IF(D266="X",0,IF(E266="X",0,VLOOKUP(E266,'14'!$K$3:$L$16,2,FALSE)))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IF(D267="X",0,IF(E267="X",0,VLOOKUP(E267,'14'!$K$3:$L$16,2,FALSE)))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IF(D268="X",0,IF(E268="X",0,VLOOKUP(E268,'14'!$K$3:$L$16,2,FALSE)))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IF(D269="X",0,IF(E269="X",0,VLOOKUP(E269,'14'!$K$3:$L$16,2,FALSE)))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IF(D270="X",0,IF(E270="X",0,VLOOKUP(E270,'14'!$K$3:$L$16,2,FALSE)))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IF(D271="X",0,IF(E271="X",0,VLOOKUP(E271,'14'!$K$3:$L$16,2,FALSE)))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IF(D272="X",0,IF(E272="X",0,VLOOKUP(E272,'14'!$K$3:$L$16,2,FALSE)))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IF(D273="X",0,IF(E273="X",0,VLOOKUP(E273,'14'!$K$3:$L$16,2,FALSE)))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IF(D274="X",0,IF(E274="X",0,VLOOKUP(E274,'14'!$K$3:$L$16,2,FALSE)))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IF(D275="X",0,IF(E275="X",0,VLOOKUP(E275,'14'!$K$3:$L$16,2,FALSE)))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IF(D276="X",0,IF(E276="X",0,VLOOKUP(E276,'14'!$K$3:$L$16,2,FALSE)))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IF(D277="X",0,IF(E277="X",0,VLOOKUP(E277,'14'!$K$3:$L$16,2,FALSE)))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IF(D278="X",0,IF(E278="X",0,VLOOKUP(E278,'14'!$K$3:$L$16,2,FALSE)))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IF(D279="X",0,IF(E279="X",0,VLOOKUP(E279,'14'!$K$3:$L$16,2,FALSE)))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IF(D280="X",0,IF(E280="X",0,VLOOKUP(E280,'14'!$K$3:$L$16,2,FALSE)))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IF(D281="X",0,IF(E281="X",0,VLOOKUP(E281,'14'!$K$3:$L$16,2,FALSE)))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IF(D282="X",0,IF(E282="X",0,VLOOKUP(E282,'14'!$K$3:$L$16,2,FALSE)))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IF(D283="X",0,IF(E283="X",0,VLOOKUP(E283,'14'!$K$3:$L$16,2,FALSE)))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IF(D284="X",0,IF(E284="X",0,VLOOKUP(E284,'14'!$K$3:$L$16,2,FALSE)))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IF(D285="X",0,IF(E285="X",0,VLOOKUP(E285,'14'!$K$3:$L$16,2,FALSE)))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IF(D286="X",0,IF(E286="X",0,VLOOKUP(E286,'14'!$K$3:$L$16,2,FALSE)))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IF(D287="X",0,IF(E287="X",0,VLOOKUP(E287,'14'!$K$3:$L$16,2,FALSE)))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IF(D288="X",0,IF(E288="X",0,VLOOKUP(E288,'14'!$K$3:$L$16,2,FALSE)))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IF(D289="X",0,IF(E289="X",0,VLOOKUP(E289,'14'!$K$3:$L$16,2,FALSE)))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IF(D290="X",0,IF(E290="X",0,VLOOKUP(E290,'14'!$K$3:$L$16,2,FALSE)))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IF(D291="X",0,IF(E291="X",0,VLOOKUP(E291,'14'!$K$3:$L$16,2,FALSE)))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IF(D292="X",0,IF(E292="X",0,VLOOKUP(E292,'14'!$K$3:$L$16,2,FALSE)))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IF(D293="X",0,IF(E293="X",0,VLOOKUP(E293,'14'!$K$3:$L$16,2,FALSE)))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IF(D294="X",0,IF(E294="X",0,VLOOKUP(E294,'14'!$K$3:$L$16,2,FALSE)))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IF(D295="X",0,IF(E295="X",0,VLOOKUP(E295,'14'!$K$3:$L$16,2,FALSE)))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IF(D296="X",0,IF(E296="X",0,VLOOKUP(E296,'14'!$K$3:$L$16,2,FALSE)))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IF(D297="X",0,IF(E297="X",0,VLOOKUP(E297,'14'!$K$3:$L$16,2,FALSE)))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IF(D298="X",0,IF(E298="X",0,VLOOKUP(E298,'14'!$K$3:$L$16,2,FALSE)))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IF(D299="X",0,IF(E299="X",0,VLOOKUP(E299,'14'!$K$3:$L$16,2,FALSE)))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IF(D300="X",0,IF(E300="X",0,VLOOKUP(E300,'14'!$K$3:$L$16,2,FALSE)))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IF(D301="X",0,IF(E301="X",0,VLOOKUP(E301,'14'!$K$3:$L$16,2,FALSE)))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IF(D302="X",0,IF(E302="X",0,VLOOKUP(E302,'14'!$K$3:$L$16,2,FALSE)))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IF(D303="X",0,IF(E303="X",0,VLOOKUP(E303,'14'!$K$3:$L$16,2,FALSE)))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IF(D304="X",0,IF(E304="X",0,VLOOKUP(E304,'14'!$K$3:$L$16,2,FALSE)))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IF(D305="X",0,IF(E305="X",0,VLOOKUP(E305,'14'!$K$3:$L$16,2,FALSE)))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IF(D306="X",0,IF(E306="X",0,VLOOKUP(E306,'14'!$K$3:$L$16,2,FALSE)))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IF(D307="X",0,IF(E307="X",0,VLOOKUP(E307,'14'!$K$3:$L$16,2,FALSE)))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IF(D308="X",0,IF(E308="X",0,VLOOKUP(E308,'14'!$K$3:$L$16,2,FALSE)))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IF(D309="X",0,IF(E309="X",0,VLOOKUP(E309,'14'!$K$3:$L$16,2,FALSE)))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IF(D310="X",0,IF(E310="X",0,VLOOKUP(E310,'14'!$K$3:$L$16,2,FALSE)))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IF(D311="X",0,IF(E311="X",0,VLOOKUP(E311,'14'!$K$3:$L$16,2,FALSE)))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IF(D312="X",0,IF(E312="X",0,VLOOKUP(E312,'14'!$K$3:$L$16,2,FALSE)))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IF(D313="X",0,IF(E313="X",0,VLOOKUP(E313,'14'!$K$3:$L$16,2,FALSE)))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IF(D314="X",0,IF(E314="X",0,VLOOKUP(E314,'14'!$K$3:$L$16,2,FALSE)))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IF(D315="X",0,IF(E315="X",0,VLOOKUP(E315,'14'!$K$3:$L$16,2,FALSE)))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IF(D316="X",0,IF(E316="X",0,VLOOKUP(E316,'14'!$K$3:$L$16,2,FALSE)))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IF(D317="X",0,IF(E317="X",0,VLOOKUP(E317,'14'!$K$3:$L$16,2,FALSE)))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IF(D318="X",0,IF(E318="X",0,VLOOKUP(E318,'14'!$K$3:$L$16,2,FALSE)))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IF(D319="X",0,IF(E319="X",0,VLOOKUP(E319,'14'!$K$3:$L$16,2,FALSE)))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IF(D320="X",0,IF(E320="X",0,VLOOKUP(E320,'14'!$K$3:$L$16,2,FALSE)))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IF(D321="X",0,IF(E321="X",0,VLOOKUP(E321,'14'!$K$3:$L$16,2,FALSE)))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IF(D322="X",0,IF(E322="X",0,VLOOKUP(E322,'14'!$K$3:$L$16,2,FALSE)))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IF(D323="X",0,IF(E323="X",0,VLOOKUP(E323,'14'!$K$3:$L$16,2,FALSE)))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IF(D324="X",0,IF(E324="X",0,VLOOKUP(E324,'14'!$K$3:$L$16,2,FALSE)))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IF(D325="X",0,IF(E325="X",0,VLOOKUP(E325,'14'!$K$3:$L$16,2,FALSE)))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IF(D326="X",0,IF(E326="X",0,VLOOKUP(E326,'14'!$K$3:$L$16,2,FALSE)))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IF(D327="X",0,IF(E327="X",0,VLOOKUP(E327,'14'!$K$3:$L$16,2,FALSE)))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IF(D328="X",0,IF(E328="X",0,VLOOKUP(E328,'14'!$K$3:$L$16,2,FALSE)))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IF(D329="X",0,IF(E329="X",0,VLOOKUP(E329,'14'!$K$3:$L$16,2,FALSE)))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IF(D330="X",0,IF(E330="X",0,VLOOKUP(E330,'14'!$K$3:$L$16,2,FALSE)))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IF(D331="X",0,IF(E331="X",0,VLOOKUP(E331,'14'!$K$3:$L$16,2,FALSE)))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IF(D332="X",0,IF(E332="X",0,VLOOKUP(E332,'14'!$K$3:$L$16,2,FALSE)))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IF(D333="X",0,IF(E333="X",0,VLOOKUP(E333,'14'!$K$3:$L$16,2,FALSE)))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IF(D334="X",0,IF(E334="X",0,VLOOKUP(E334,'14'!$K$3:$L$16,2,FALSE)))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IF(D335="X",0,IF(E335="X",0,VLOOKUP(E335,'14'!$K$3:$L$16,2,FALSE)))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IF(D336="X",0,IF(E336="X",0,VLOOKUP(E336,'14'!$K$3:$L$16,2,FALSE)))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IF(D337="X",0,IF(E337="X",0,VLOOKUP(E337,'14'!$K$3:$L$16,2,FALSE)))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IF(D338="X",0,IF(E338="X",0,VLOOKUP(E338,'14'!$K$3:$L$16,2,FALSE)))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IF(D339="X",0,IF(E339="X",0,VLOOKUP(E339,'14'!$K$3:$L$16,2,FALSE)))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IF(D340="X",0,IF(E340="X",0,VLOOKUP(E340,'14'!$K$3:$L$16,2,FALSE)))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IF(D341="X",0,IF(E341="X",0,VLOOKUP(E341,'14'!$K$3:$L$16,2,FALSE)))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IF(D342="X",0,IF(E342="X",0,VLOOKUP(E342,'14'!$K$3:$L$16,2,FALSE)))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IF(D343="X",0,IF(E343="X",0,VLOOKUP(E343,'14'!$K$3:$L$16,2,FALSE)))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IF(D344="X",0,IF(E344="X",0,VLOOKUP(E344,'14'!$K$3:$L$16,2,FALSE)))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IF(D345="X",0,IF(E345="X",0,VLOOKUP(E345,'14'!$K$3:$L$16,2,FALSE)))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IF(D346="X",0,IF(E346="X",0,VLOOKUP(E346,'14'!$K$3:$L$16,2,FALSE)))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IF(D347="X",0,IF(E347="X",0,VLOOKUP(E347,'14'!$K$3:$L$16,2,FALSE)))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IF(D348="X",0,IF(E348="X",0,VLOOKUP(E348,'14'!$K$3:$L$16,2,FALSE)))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IF(D349="X",0,IF(E349="X",0,VLOOKUP(E349,'14'!$K$3:$L$16,2,FALSE)))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IF(D350="X",0,IF(E350="X",0,VLOOKUP(E350,'14'!$K$3:$L$16,2,FALSE)))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IF(D351="X",0,IF(E351="X",0,VLOOKUP(E351,'14'!$K$3:$L$16,2,FALSE)))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IF(D352="X",0,IF(E352="X",0,VLOOKUP(E352,'14'!$K$3:$L$16,2,FALSE)))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IF(D353="X",0,IF(E353="X",0,VLOOKUP(E353,'14'!$K$3:$L$16,2,FALSE)))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IF(D354="X",0,IF(E354="X",0,VLOOKUP(E354,'14'!$K$3:$L$16,2,FALSE)))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IF(D355="X",0,IF(E355="X",0,VLOOKUP(E355,'14'!$K$3:$L$16,2,FALSE)))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IF(D356="X",0,IF(E356="X",0,VLOOKUP(E356,'14'!$K$3:$L$16,2,FALSE)))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IF(D357="X",0,IF(E357="X",0,VLOOKUP(E357,'14'!$K$3:$L$16,2,FALSE)))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IF(D358="X",0,IF(E358="X",0,VLOOKUP(E358,'14'!$K$3:$L$16,2,FALSE)))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IF(D359="X",0,IF(E359="X",0,VLOOKUP(E359,'14'!$K$3:$L$16,2,FALSE)))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IF(D360="X",0,IF(E360="X",0,VLOOKUP(E360,'14'!$K$3:$L$16,2,FALSE)))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IF(D361="X",0,IF(E361="X",0,VLOOKUP(E361,'14'!$K$3:$L$16,2,FALSE)))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IF(D362="X",0,IF(E362="X",0,VLOOKUP(E362,'14'!$K$3:$L$16,2,FALSE)))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IF(D363="X",0,IF(E363="X",0,VLOOKUP(E363,'14'!$K$3:$L$16,2,FALSE)))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IF(D364="X",0,IF(E364="X",0,VLOOKUP(E364,'14'!$K$3:$L$16,2,FALSE)))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IF(D365="X",0,IF(E365="X",0,VLOOKUP(E365,'14'!$K$3:$L$16,2,FALSE)))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IF(D366="X",0,IF(E366="X",0,VLOOKUP(E366,'14'!$K$3:$L$16,2,FALSE)))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IF(D367="X",0,IF(E367="X",0,VLOOKUP(E367,'14'!$K$3:$L$16,2,FALSE)))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IF(D368="X",0,IF(E368="X",0,VLOOKUP(E368,'14'!$K$3:$L$16,2,FALSE)))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IF(D369="X",0,IF(E369="X",0,VLOOKUP(E369,'14'!$K$3:$L$16,2,FALSE)))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IF(D370="X",0,IF(E370="X",0,VLOOKUP(E370,'14'!$K$3:$L$16,2,FALSE)))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IF(D371="X",0,IF(E371="X",0,VLOOKUP(E371,'14'!$K$3:$L$16,2,FALSE)))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IF(D372="X",0,IF(E372="X",0,VLOOKUP(E372,'14'!$K$3:$L$16,2,FALSE)))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IF(D373="X",0,IF(E373="X",0,VLOOKUP(E373,'14'!$K$3:$L$16,2,FALSE)))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IF(D374="X",0,IF(E374="X",0,VLOOKUP(E374,'14'!$K$3:$L$16,2,FALSE)))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IF(D375="X",0,IF(E375="X",0,VLOOKUP(E375,'14'!$K$3:$L$16,2,FALSE)))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IF(D376="X",0,IF(E376="X",0,VLOOKUP(E376,'14'!$K$3:$L$16,2,FALSE)))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IF(D377="X",0,IF(E377="X",0,VLOOKUP(E377,'14'!$K$3:$L$16,2,FALSE)))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IF(D378="X",0,IF(E378="X",0,VLOOKUP(E378,'14'!$K$3:$L$16,2,FALSE)))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IF(D379="X",0,IF(E379="X",0,VLOOKUP(E379,'14'!$K$3:$L$16,2,FALSE)))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IF(D380="X",0,IF(E380="X",0,VLOOKUP(E380,'14'!$K$3:$L$16,2,FALSE)))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IF(D381="X",0,IF(E381="X",0,VLOOKUP(E381,'14'!$K$3:$L$16,2,FALSE)))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IF(D382="X",0,IF(E382="X",0,VLOOKUP(E382,'14'!$K$3:$L$16,2,FALSE)))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IF(D383="X",0,IF(E383="X",0,VLOOKUP(E383,'14'!$K$3:$L$16,2,FALSE)))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IF(D384="X",0,IF(E384="X",0,VLOOKUP(E384,'14'!$K$3:$L$16,2,FALSE)))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IF(D385="X",0,IF(E385="X",0,VLOOKUP(E385,'14'!$K$3:$L$16,2,FALSE)))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IF(D386="X",0,IF(E386="X",0,VLOOKUP(E386,'14'!$K$3:$L$16,2,FALSE)))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IF(D387="X",0,IF(E387="X",0,VLOOKUP(E387,'14'!$K$3:$L$16,2,FALSE)))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IF(D388="X",0,IF(E388="X",0,VLOOKUP(E388,'14'!$K$3:$L$16,2,FALSE)))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IF(D389="X",0,IF(E389="X",0,VLOOKUP(E389,'14'!$K$3:$L$16,2,FALSE)))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IF(D390="X",0,IF(E390="X",0,VLOOKUP(E390,'14'!$K$3:$L$16,2,FALSE)))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IF(D391="X",0,IF(E391="X",0,VLOOKUP(E391,'14'!$K$3:$L$16,2,FALSE)))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IF(D392="X",0,IF(E392="X",0,VLOOKUP(E392,'14'!$K$3:$L$16,2,FALSE)))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IF(D393="X",0,IF(E393="X",0,VLOOKUP(E393,'14'!$K$3:$L$16,2,FALSE)))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IF(D394="X",0,IF(E394="X",0,VLOOKUP(E394,'14'!$K$3:$L$16,2,FALSE)))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IF(D395="X",0,IF(E395="X",0,VLOOKUP(E395,'14'!$K$3:$L$16,2,FALSE)))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IF(D396="X",0,IF(E396="X",0,VLOOKUP(E396,'14'!$K$3:$L$16,2,FALSE)))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IF(D397="X",0,IF(E397="X",0,VLOOKUP(E397,'14'!$K$3:$L$16,2,FALSE)))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IF(D398="X",0,IF(E398="X",0,VLOOKUP(E398,'14'!$K$3:$L$16,2,FALSE)))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IF(D399="X",0,IF(E399="X",0,VLOOKUP(E399,'14'!$K$3:$L$16,2,FALSE)))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IF(D400="X",0,IF(E400="X",0,VLOOKUP(E400,'14'!$K$3:$L$16,2,FALSE)))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IF(D401="X",0,IF(E401="X",0,VLOOKUP(E401,'14'!$K$3:$L$16,2,FALSE)))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IF(D402="X",0,IF(E402="X",0,VLOOKUP(E402,'14'!$K$3:$L$16,2,FALSE)))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IF(D403="X",0,IF(E403="X",0,VLOOKUP(E403,'14'!$K$3:$L$16,2,FALSE)))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IF(D404="X",0,IF(E404="X",0,VLOOKUP(E404,'14'!$K$3:$L$16,2,FALSE)))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IF(D405="X",0,IF(E405="X",0,VLOOKUP(E405,'14'!$K$3:$L$16,2,FALSE)))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IF(D406="X",0,IF(E406="X",0,VLOOKUP(E406,'14'!$K$3:$L$16,2,FALSE)))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IF(D407="X",0,IF(E407="X",0,VLOOKUP(E407,'14'!$K$3:$L$16,2,FALSE)))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IF(D408="X",0,IF(E408="X",0,VLOOKUP(E408,'14'!$K$3:$L$16,2,FALSE)))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IF(D409="X",0,IF(E409="X",0,VLOOKUP(E409,'14'!$K$3:$L$16,2,FALSE)))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IF(D410="X",0,IF(E410="X",0,VLOOKUP(E410,'14'!$K$3:$L$16,2,FALSE)))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IF(D411="X",0,IF(E411="X",0,VLOOKUP(E411,'14'!$K$3:$L$16,2,FALSE)))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IF(D412="X",0,IF(E412="X",0,VLOOKUP(E412,'14'!$K$3:$L$16,2,FALSE)))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IF(D413="X",0,IF(E413="X",0,VLOOKUP(E413,'14'!$K$3:$L$16,2,FALSE)))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IF(D414="X",0,IF(E414="X",0,VLOOKUP(E414,'14'!$K$3:$L$16,2,FALSE)))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IF(D415="X",0,IF(E415="X",0,VLOOKUP(E415,'14'!$K$3:$L$16,2,FALSE)))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IF(D416="X",0,IF(E416="X",0,VLOOKUP(E416,'14'!$K$3:$L$16,2,FALSE)))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IF(D417="X",0,IF(E417="X",0,VLOOKUP(E417,'14'!$K$3:$L$16,2,FALSE)))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IF(D418="X",0,IF(E418="X",0,VLOOKUP(E418,'14'!$K$3:$L$16,2,FALSE)))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IF(D419="X",0,IF(E419="X",0,VLOOKUP(E419,'14'!$K$3:$L$16,2,FALSE)))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IF(D420="X",0,IF(E420="X",0,VLOOKUP(E420,'14'!$K$3:$L$16,2,FALSE)))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IF(D421="X",0,IF(E421="X",0,VLOOKUP(E421,'14'!$K$3:$L$16,2,FALSE)))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IF(D422="X",0,IF(E422="X",0,VLOOKUP(E422,'14'!$K$3:$L$16,2,FALSE)))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IF(D423="X",0,IF(E423="X",0,VLOOKUP(E423,'14'!$K$3:$L$16,2,FALSE)))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IF(D424="X",0,IF(E424="X",0,VLOOKUP(E424,'14'!$K$3:$L$16,2,FALSE)))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IF(D425="X",0,IF(E425="X",0,VLOOKUP(E425,'14'!$K$3:$L$16,2,FALSE)))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IF(D426="X",0,IF(E426="X",0,VLOOKUP(E426,'14'!$K$3:$L$16,2,FALSE)))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IF(D427="X",0,IF(E427="X",0,VLOOKUP(E427,'14'!$K$3:$L$16,2,FALSE)))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IF(D428="X",0,IF(E428="X",0,VLOOKUP(E428,'14'!$K$3:$L$16,2,FALSE)))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IF(D429="X",0,IF(E429="X",0,VLOOKUP(E429,'14'!$K$3:$L$16,2,FALSE)))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IF(D430="X",0,IF(E430="X",0,VLOOKUP(E430,'14'!$K$3:$L$16,2,FALSE)))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IF(D431="X",0,IF(E431="X",0,VLOOKUP(E431,'14'!$K$3:$L$16,2,FALSE)))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IF(D432="X",0,IF(E432="X",0,VLOOKUP(E432,'14'!$K$3:$L$16,2,FALSE)))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IF(D433="X",0,IF(E433="X",0,VLOOKUP(E433,'14'!$K$3:$L$16,2,FALSE)))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IF(D434="X",0,IF(E434="X",0,VLOOKUP(E434,'14'!$K$3:$L$16,2,FALSE)))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IF(D435="X",0,IF(E435="X",0,VLOOKUP(E435,'14'!$K$3:$L$16,2,FALSE)))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IF(D436="X",0,IF(E436="X",0,VLOOKUP(E436,'14'!$K$3:$L$16,2,FALSE)))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IF(D437="X",0,IF(E437="X",0,VLOOKUP(E437,'14'!$K$3:$L$16,2,FALSE)))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IF(D438="X",0,IF(E438="X",0,VLOOKUP(E438,'14'!$K$3:$L$16,2,FALSE)))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IF(D439="X",0,IF(E439="X",0,VLOOKUP(E439,'14'!$K$3:$L$16,2,FALSE)))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IF(D440="X",0,IF(E440="X",0,VLOOKUP(E440,'14'!$K$3:$L$16,2,FALSE)))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IF(D441="X",0,IF(E441="X",0,VLOOKUP(E441,'14'!$K$3:$L$16,2,FALSE)))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IF(D442="X",0,IF(E442="X",0,VLOOKUP(E442,'14'!$K$3:$L$16,2,FALSE)))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IF(D443="X",0,IF(E443="X",0,VLOOKUP(E443,'14'!$K$3:$L$16,2,FALSE)))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IF(D444="X",0,IF(E444="X",0,VLOOKUP(E444,'14'!$K$3:$L$16,2,FALSE)))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IF(D445="X",0,IF(E445="X",0,VLOOKUP(E445,'14'!$K$3:$L$16,2,FALSE)))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IF(D446="X",0,IF(E446="X",0,VLOOKUP(E446,'14'!$K$3:$L$16,2,FALSE)))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IF(D447="X",0,IF(E447="X",0,VLOOKUP(E447,'14'!$K$3:$L$16,2,FALSE)))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IF(D448="X",0,IF(E448="X",0,VLOOKUP(E448,'14'!$K$3:$L$16,2,FALSE)))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IF(D449="X",0,IF(E449="X",0,VLOOKUP(E449,'14'!$K$3:$L$16,2,FALSE)))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IF(D450="X",0,IF(E450="X",0,VLOOKUP(E450,'14'!$K$3:$L$16,2,FALSE)))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IF(D451="X",0,IF(E451="X",0,VLOOKUP(E451,'14'!$K$3:$L$16,2,FALSE)))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IF(D452="X",0,IF(E452="X",0,VLOOKUP(E452,'14'!$K$3:$L$16,2,FALSE)))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IF(D453="X",0,IF(E453="X",0,VLOOKUP(E453,'14'!$K$3:$L$16,2,FALSE)))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IF(D454="X",0,IF(E454="X",0,VLOOKUP(E454,'14'!$K$3:$L$16,2,FALSE)))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IF(D455="X",0,IF(E455="X",0,VLOOKUP(E455,'14'!$K$3:$L$16,2,FALSE)))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IF(D456="X",0,IF(E456="X",0,VLOOKUP(E456,'14'!$K$3:$L$16,2,FALSE)))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IF(D457="X",0,IF(E457="X",0,VLOOKUP(E457,'14'!$K$3:$L$16,2,FALSE)))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IF(D458="X",0,IF(E458="X",0,VLOOKUP(E458,'14'!$K$3:$L$16,2,FALSE)))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IF(D459="X",0,IF(E459="X",0,VLOOKUP(E459,'14'!$K$3:$L$16,2,FALSE)))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IF(D460="X",0,IF(E460="X",0,VLOOKUP(E460,'14'!$K$3:$L$16,2,FALSE)))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IF(D461="X",0,IF(E461="X",0,VLOOKUP(E461,'14'!$K$3:$L$16,2,FALSE)))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IF(D462="X",0,IF(E462="X",0,VLOOKUP(E462,'14'!$K$3:$L$16,2,FALSE)))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IF(D463="X",0,IF(E463="X",0,VLOOKUP(E463,'14'!$K$3:$L$16,2,FALSE)))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IF(D464="X",0,IF(E464="X",0,VLOOKUP(E464,'14'!$K$3:$L$16,2,FALSE)))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IF(D465="X",0,IF(E465="X",0,VLOOKUP(E465,'14'!$K$3:$L$16,2,FALSE)))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IF(D466="X",0,IF(E466="X",0,VLOOKUP(E466,'14'!$K$3:$L$16,2,FALSE)))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IF(D467="X",0,IF(E467="X",0,VLOOKUP(E467,'14'!$K$3:$L$16,2,FALSE)))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IF(D468="X",0,IF(E468="X",0,VLOOKUP(E468,'14'!$K$3:$L$16,2,FALSE)))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IF(D469="X",0,IF(E469="X",0,VLOOKUP(E469,'14'!$K$3:$L$16,2,FALSE)))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IF(D470="X",0,IF(E470="X",0,VLOOKUP(E470,'14'!$K$3:$L$16,2,FALSE)))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IF(D471="X",0,IF(E471="X",0,VLOOKUP(E471,'14'!$K$3:$L$16,2,FALSE)))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IF(D472="X",0,IF(E472="X",0,VLOOKUP(E472,'14'!$K$3:$L$16,2,FALSE)))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IF(D473="X",0,IF(E473="X",0,VLOOKUP(E473,'14'!$K$3:$L$16,2,FALSE)))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IF(D474="X",0,IF(E474="X",0,VLOOKUP(E474,'14'!$K$3:$L$16,2,FALSE)))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IF(D475="X",0,IF(E475="X",0,VLOOKUP(E475,'14'!$K$3:$L$16,2,FALSE)))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IF(D476="X",0,IF(E476="X",0,VLOOKUP(E476,'14'!$K$3:$L$16,2,FALSE)))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IF(D477="X",0,IF(E477="X",0,VLOOKUP(E477,'14'!$K$3:$L$16,2,FALSE)))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IF(D478="X",0,IF(E478="X",0,VLOOKUP(E478,'14'!$K$3:$L$16,2,FALSE)))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IF(D479="X",0,IF(E479="X",0,VLOOKUP(E479,'14'!$K$3:$L$16,2,FALSE)))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IF(D480="X",0,IF(E480="X",0,VLOOKUP(E480,'14'!$K$3:$L$16,2,FALSE)))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IF(D481="X",0,IF(E481="X",0,VLOOKUP(E481,'14'!$K$3:$L$16,2,FALSE)))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IF(D482="X",0,IF(E482="X",0,VLOOKUP(E482,'14'!$K$3:$L$16,2,FALSE)))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IF(D483="X",0,IF(E483="X",0,VLOOKUP(E483,'14'!$K$3:$L$16,2,FALSE)))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IF(D484="X",0,IF(E484="X",0,VLOOKUP(E484,'14'!$K$3:$L$16,2,FALSE)))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IF(D485="X",0,IF(E485="X",0,VLOOKUP(E485,'14'!$K$3:$L$16,2,FALSE)))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IF(D486="X",0,IF(E486="X",0,VLOOKUP(E486,'14'!$K$3:$L$16,2,FALSE)))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IF(D487="X",0,IF(E487="X",0,VLOOKUP(E487,'14'!$K$3:$L$16,2,FALSE)))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IF(D488="X",0,IF(E488="X",0,VLOOKUP(E488,'14'!$K$3:$L$16,2,FALSE)))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IF(D489="X",0,IF(E489="X",0,VLOOKUP(E489,'14'!$K$3:$L$16,2,FALSE)))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IF(D490="X",0,IF(E490="X",0,VLOOKUP(E490,'14'!$K$3:$L$16,2,FALSE)))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IF(D491="X",0,IF(E491="X",0,VLOOKUP(E491,'14'!$K$3:$L$16,2,FALSE)))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IF(D492="X",0,IF(E492="X",0,VLOOKUP(E492,'14'!$K$3:$L$16,2,FALSE)))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IF(D493="X",0,IF(E493="X",0,VLOOKUP(E493,'14'!$K$3:$L$16,2,FALSE)))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IF(D494="X",0,IF(E494="X",0,VLOOKUP(E494,'14'!$K$3:$L$16,2,FALSE)))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IF('14'!K7="", "Vrije categorie",'14'!K7)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FG843BtklQQJXaKi3G3orIosYI/RZk6gnfPN8drRLpeJkSgPnR39KKcUllA7XlR2E9qzALRLuhYs3maPt6WJYQ==" saltValue="hANmt+MJNXwwkvnfEntb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15,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'15a'!P499/M3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15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'15a'!P500/M4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15</v>
      </c>
      <c r="C5" s="201"/>
      <c r="D5" s="201"/>
      <c r="E5" s="201"/>
      <c r="F5" s="197" t="s">
        <v>84</v>
      </c>
      <c r="G5" s="197"/>
      <c r="H5" s="53">
        <f>'Kosten VSR (her)controles'!A19</f>
        <v>15</v>
      </c>
      <c r="K5" s="74" t="s">
        <v>57</v>
      </c>
      <c r="L5" s="86"/>
      <c r="M5" s="147"/>
      <c r="N5" s="127" t="e">
        <f>'15a'!P501/M5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15</v>
      </c>
      <c r="C6" s="202"/>
      <c r="D6" s="202"/>
      <c r="E6" s="202"/>
      <c r="F6" s="198" t="s">
        <v>85</v>
      </c>
      <c r="G6" s="198"/>
      <c r="H6" s="54" t="str">
        <f>CONCATENATE(H5,"a")</f>
        <v>15a</v>
      </c>
      <c r="K6" s="74" t="s">
        <v>58</v>
      </c>
      <c r="L6" s="86"/>
      <c r="M6" s="147"/>
      <c r="N6" s="127" t="e">
        <f>'15a'!P502/M6</f>
        <v>#N/A</v>
      </c>
    </row>
    <row r="7" spans="1:14" x14ac:dyDescent="0.35">
      <c r="K7" s="74" t="s">
        <v>54</v>
      </c>
      <c r="L7" s="86"/>
      <c r="M7" s="147"/>
      <c r="N7" s="127" t="e">
        <f>'15a'!P503/M7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'15a'!P504/M8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'15a'!P505/M9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'15a'!P506/M10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'15a'!P507/M11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'15a'!P508/M12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'15a'!P509/M13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'15a'!P512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'15a'!N505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O1DH4x7HTpGii8HVXyDQick0w/4xBiTZTXZ74FsdJfCaAXuw6FjlkSJ23ZPxseIKtn2HYbLAO32cA4fxCovfg==" saltValue="07Ddom0+lxbbD64EnBEG+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'15'!H5</f>
        <v>15</v>
      </c>
      <c r="B1" s="224" t="s">
        <v>81</v>
      </c>
      <c r="C1" s="225"/>
      <c r="D1" s="226" t="str">
        <f>VLOOKUP(A1,'Kosten VSR (her)controles'!A5:J54,3)</f>
        <v>Complex 15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15 te Complex 15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IF(D4="X",0,IF(E4="X",0,VLOOKUP(E4,'15'!$K$3:$L$16,2,FALSE)))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IF(D5="X",0,IF(E5="X",0,VLOOKUP(E5,'15'!$K$3:$L$16,2,FALSE)))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IF(D6="X",0,IF(E6="X",0,VLOOKUP(E6,'15'!$K$3:$L$16,2,FALSE)))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IF(D7="X",0,IF(E7="X",0,VLOOKUP(E7,'15'!$K$3:$L$16,2,FALSE)))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IF(D8="X",0,IF(E8="X",0,VLOOKUP(E8,'15'!$K$3:$L$16,2,FALSE)))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IF(D9="X",0,IF(E9="X",0,VLOOKUP(E9,'15'!$K$3:$L$16,2,FALSE)))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IF(D10="X",0,IF(E10="X",0,VLOOKUP(E10,'15'!$K$3:$L$16,2,FALSE)))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IF(D11="X",0,IF(E11="X",0,VLOOKUP(E11,'15'!$K$3:$L$16,2,FALSE)))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IF(D12="X",0,IF(E12="X",0,VLOOKUP(E12,'15'!$K$3:$L$16,2,FALSE)))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IF(D13="X",0,IF(E13="X",0,VLOOKUP(E13,'15'!$K$3:$L$16,2,FALSE)))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IF(D14="X",0,IF(E14="X",0,VLOOKUP(E14,'15'!$K$3:$L$16,2,FALSE)))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IF(D15="X",0,IF(E15="X",0,VLOOKUP(E15,'15'!$K$3:$L$16,2,FALSE)))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IF(D16="X",0,IF(E16="X",0,VLOOKUP(E16,'15'!$K$3:$L$16,2,FALSE)))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IF(D17="X",0,IF(E17="X",0,VLOOKUP(E17,'15'!$K$3:$L$16,2,FALSE)))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IF(D18="X",0,IF(E18="X",0,VLOOKUP(E18,'15'!$K$3:$L$16,2,FALSE)))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IF(D19="X",0,IF(E19="X",0,VLOOKUP(E19,'15'!$K$3:$L$16,2,FALSE)))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IF(D20="X",0,IF(E20="X",0,VLOOKUP(E20,'15'!$K$3:$L$16,2,FALSE)))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IF(D21="X",0,IF(E21="X",0,VLOOKUP(E21,'15'!$K$3:$L$16,2,FALSE)))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IF(D22="X",0,IF(E22="X",0,VLOOKUP(E22,'15'!$K$3:$L$16,2,FALSE)))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IF(D23="X",0,IF(E23="X",0,VLOOKUP(E23,'15'!$K$3:$L$16,2,FALSE)))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IF(D24="X",0,IF(E24="X",0,VLOOKUP(E24,'15'!$K$3:$L$16,2,FALSE)))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IF(D25="X",0,IF(E25="X",0,VLOOKUP(E25,'15'!$K$3:$L$16,2,FALSE)))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IF(D26="X",0,IF(E26="X",0,VLOOKUP(E26,'15'!$K$3:$L$16,2,FALSE)))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IF(D27="X",0,IF(E27="X",0,VLOOKUP(E27,'15'!$K$3:$L$16,2,FALSE)))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IF(D28="X",0,IF(E28="X",0,VLOOKUP(E28,'15'!$K$3:$L$16,2,FALSE)))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IF(D29="X",0,IF(E29="X",0,VLOOKUP(E29,'15'!$K$3:$L$16,2,FALSE)))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IF(D30="X",0,IF(E30="X",0,VLOOKUP(E30,'15'!$K$3:$L$16,2,FALSE)))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IF(D31="X",0,IF(E31="X",0,VLOOKUP(E31,'15'!$K$3:$L$16,2,FALSE)))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IF(D32="X",0,IF(E32="X",0,VLOOKUP(E32,'15'!$K$3:$L$16,2,FALSE)))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IF(D33="X",0,IF(E33="X",0,VLOOKUP(E33,'15'!$K$3:$L$16,2,FALSE)))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IF(D34="X",0,IF(E34="X",0,VLOOKUP(E34,'15'!$K$3:$L$16,2,FALSE)))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IF(D35="X",0,IF(E35="X",0,VLOOKUP(E35,'15'!$K$3:$L$16,2,FALSE)))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IF(D36="X",0,IF(E36="X",0,VLOOKUP(E36,'15'!$K$3:$L$16,2,FALSE)))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IF(D37="X",0,IF(E37="X",0,VLOOKUP(E37,'15'!$K$3:$L$16,2,FALSE)))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IF(D38="X",0,IF(E38="X",0,VLOOKUP(E38,'15'!$K$3:$L$16,2,FALSE)))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IF(D39="X",0,IF(E39="X",0,VLOOKUP(E39,'15'!$K$3:$L$16,2,FALSE)))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IF(D40="X",0,IF(E40="X",0,VLOOKUP(E40,'15'!$K$3:$L$16,2,FALSE)))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IF(D41="X",0,IF(E41="X",0,VLOOKUP(E41,'15'!$K$3:$L$16,2,FALSE)))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IF(D42="X",0,IF(E42="X",0,VLOOKUP(E42,'15'!$K$3:$L$16,2,FALSE)))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IF(D43="X",0,IF(E43="X",0,VLOOKUP(E43,'15'!$K$3:$L$16,2,FALSE)))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IF(D44="X",0,IF(E44="X",0,VLOOKUP(E44,'15'!$K$3:$L$16,2,FALSE)))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IF(D45="X",0,IF(E45="X",0,VLOOKUP(E45,'15'!$K$3:$L$16,2,FALSE)))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IF(D46="X",0,IF(E46="X",0,VLOOKUP(E46,'15'!$K$3:$L$16,2,FALSE)))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IF(D47="X",0,IF(E47="X",0,VLOOKUP(E47,'15'!$K$3:$L$16,2,FALSE)))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IF(D48="X",0,IF(E48="X",0,VLOOKUP(E48,'15'!$K$3:$L$16,2,FALSE)))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IF(D49="X",0,IF(E49="X",0,VLOOKUP(E49,'15'!$K$3:$L$16,2,FALSE)))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IF(D50="X",0,IF(E50="X",0,VLOOKUP(E50,'15'!$K$3:$L$16,2,FALSE)))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IF(D51="X",0,IF(E51="X",0,VLOOKUP(E51,'15'!$K$3:$L$16,2,FALSE)))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IF(D52="X",0,IF(E52="X",0,VLOOKUP(E52,'15'!$K$3:$L$16,2,FALSE)))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IF(D53="X",0,IF(E53="X",0,VLOOKUP(E53,'15'!$K$3:$L$16,2,FALSE)))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IF(D54="X",0,IF(E54="X",0,VLOOKUP(E54,'15'!$K$3:$L$16,2,FALSE)))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IF(D55="X",0,IF(E55="X",0,VLOOKUP(E55,'15'!$K$3:$L$16,2,FALSE)))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IF(D56="X",0,IF(E56="X",0,VLOOKUP(E56,'15'!$K$3:$L$16,2,FALSE)))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IF(D57="X",0,IF(E57="X",0,VLOOKUP(E57,'15'!$K$3:$L$16,2,FALSE)))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IF(D58="X",0,IF(E58="X",0,VLOOKUP(E58,'15'!$K$3:$L$16,2,FALSE)))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IF(D59="X",0,IF(E59="X",0,VLOOKUP(E59,'15'!$K$3:$L$16,2,FALSE)))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IF(D60="X",0,IF(E60="X",0,VLOOKUP(E60,'15'!$K$3:$L$16,2,FALSE)))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IF(D61="X",0,IF(E61="X",0,VLOOKUP(E61,'15'!$K$3:$L$16,2,FALSE)))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IF(D62="X",0,IF(E62="X",0,VLOOKUP(E62,'15'!$K$3:$L$16,2,FALSE)))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IF(D63="X",0,IF(E63="X",0,VLOOKUP(E63,'15'!$K$3:$L$16,2,FALSE)))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IF(D64="X",0,IF(E64="X",0,VLOOKUP(E64,'15'!$K$3:$L$16,2,FALSE)))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IF(D65="X",0,IF(E65="X",0,VLOOKUP(E65,'15'!$K$3:$L$16,2,FALSE)))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IF(D66="X",0,IF(E66="X",0,VLOOKUP(E66,'15'!$K$3:$L$16,2,FALSE)))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IF(D67="X",0,IF(E67="X",0,VLOOKUP(E67,'15'!$K$3:$L$16,2,FALSE)))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IF(D68="X",0,IF(E68="X",0,VLOOKUP(E68,'15'!$K$3:$L$16,2,FALSE)))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IF(D69="X",0,IF(E69="X",0,VLOOKUP(E69,'15'!$K$3:$L$16,2,FALSE)))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IF(D70="X",0,IF(E70="X",0,VLOOKUP(E70,'15'!$K$3:$L$16,2,FALSE)))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IF(D71="X",0,IF(E71="X",0,VLOOKUP(E71,'15'!$K$3:$L$16,2,FALSE)))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IF(D72="X",0,IF(E72="X",0,VLOOKUP(E72,'15'!$K$3:$L$16,2,FALSE)))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IF(D73="X",0,IF(E73="X",0,VLOOKUP(E73,'15'!$K$3:$L$16,2,FALSE)))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IF(D74="X",0,IF(E74="X",0,VLOOKUP(E74,'15'!$K$3:$L$16,2,FALSE)))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IF(D75="X",0,IF(E75="X",0,VLOOKUP(E75,'15'!$K$3:$L$16,2,FALSE)))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IF(D76="X",0,IF(E76="X",0,VLOOKUP(E76,'15'!$K$3:$L$16,2,FALSE)))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IF(D77="X",0,IF(E77="X",0,VLOOKUP(E77,'15'!$K$3:$L$16,2,FALSE)))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IF(D78="X",0,IF(E78="X",0,VLOOKUP(E78,'15'!$K$3:$L$16,2,FALSE)))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IF(D79="X",0,IF(E79="X",0,VLOOKUP(E79,'15'!$K$3:$L$16,2,FALSE)))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IF(D80="X",0,IF(E80="X",0,VLOOKUP(E80,'15'!$K$3:$L$16,2,FALSE)))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IF(D81="X",0,IF(E81="X",0,VLOOKUP(E81,'15'!$K$3:$L$16,2,FALSE)))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IF(D82="X",0,IF(E82="X",0,VLOOKUP(E82,'15'!$K$3:$L$16,2,FALSE)))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IF(D83="X",0,IF(E83="X",0,VLOOKUP(E83,'15'!$K$3:$L$16,2,FALSE)))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IF(D84="X",0,IF(E84="X",0,VLOOKUP(E84,'15'!$K$3:$L$16,2,FALSE)))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IF(D85="X",0,IF(E85="X",0,VLOOKUP(E85,'15'!$K$3:$L$16,2,FALSE)))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IF(D86="X",0,IF(E86="X",0,VLOOKUP(E86,'15'!$K$3:$L$16,2,FALSE)))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IF(D87="X",0,IF(E87="X",0,VLOOKUP(E87,'15'!$K$3:$L$16,2,FALSE)))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IF(D88="X",0,IF(E88="X",0,VLOOKUP(E88,'15'!$K$3:$L$16,2,FALSE)))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IF(D89="X",0,IF(E89="X",0,VLOOKUP(E89,'15'!$K$3:$L$16,2,FALSE)))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IF(D90="X",0,IF(E90="X",0,VLOOKUP(E90,'15'!$K$3:$L$16,2,FALSE)))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IF(D91="X",0,IF(E91="X",0,VLOOKUP(E91,'15'!$K$3:$L$16,2,FALSE)))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IF(D92="X",0,IF(E92="X",0,VLOOKUP(E92,'15'!$K$3:$L$16,2,FALSE)))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IF(D93="X",0,IF(E93="X",0,VLOOKUP(E93,'15'!$K$3:$L$16,2,FALSE)))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IF(D94="X",0,IF(E94="X",0,VLOOKUP(E94,'15'!$K$3:$L$16,2,FALSE)))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IF(D95="X",0,IF(E95="X",0,VLOOKUP(E95,'15'!$K$3:$L$16,2,FALSE)))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IF(D96="X",0,IF(E96="X",0,VLOOKUP(E96,'15'!$K$3:$L$16,2,FALSE)))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IF(D97="X",0,IF(E97="X",0,VLOOKUP(E97,'15'!$K$3:$L$16,2,FALSE)))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IF(D98="X",0,IF(E98="X",0,VLOOKUP(E98,'15'!$K$3:$L$16,2,FALSE)))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IF(D99="X",0,IF(E99="X",0,VLOOKUP(E99,'15'!$K$3:$L$16,2,FALSE)))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IF(D100="X",0,IF(E100="X",0,VLOOKUP(E100,'15'!$K$3:$L$16,2,FALSE)))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IF(D101="X",0,IF(E101="X",0,VLOOKUP(E101,'15'!$K$3:$L$16,2,FALSE)))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IF(D102="X",0,IF(E102="X",0,VLOOKUP(E102,'15'!$K$3:$L$16,2,FALSE)))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IF(D103="X",0,IF(E103="X",0,VLOOKUP(E103,'15'!$K$3:$L$16,2,FALSE)))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IF(D104="X",0,IF(E104="X",0,VLOOKUP(E104,'15'!$K$3:$L$16,2,FALSE)))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IF(D105="X",0,IF(E105="X",0,VLOOKUP(E105,'15'!$K$3:$L$16,2,FALSE)))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IF(D106="X",0,IF(E106="X",0,VLOOKUP(E106,'15'!$K$3:$L$16,2,FALSE)))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IF(D107="X",0,IF(E107="X",0,VLOOKUP(E107,'15'!$K$3:$L$16,2,FALSE)))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IF(D108="X",0,IF(E108="X",0,VLOOKUP(E108,'15'!$K$3:$L$16,2,FALSE)))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IF(D109="X",0,IF(E109="X",0,VLOOKUP(E109,'15'!$K$3:$L$16,2,FALSE)))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IF(D110="X",0,IF(E110="X",0,VLOOKUP(E110,'15'!$K$3:$L$16,2,FALSE)))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IF(D111="X",0,IF(E111="X",0,VLOOKUP(E111,'15'!$K$3:$L$16,2,FALSE)))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IF(D112="X",0,IF(E112="X",0,VLOOKUP(E112,'15'!$K$3:$L$16,2,FALSE)))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IF(D113="X",0,IF(E113="X",0,VLOOKUP(E113,'15'!$K$3:$L$16,2,FALSE)))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IF(D114="X",0,IF(E114="X",0,VLOOKUP(E114,'15'!$K$3:$L$16,2,FALSE)))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IF(D115="X",0,IF(E115="X",0,VLOOKUP(E115,'15'!$K$3:$L$16,2,FALSE)))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IF(D116="X",0,IF(E116="X",0,VLOOKUP(E116,'15'!$K$3:$L$16,2,FALSE)))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IF(D117="X",0,IF(E117="X",0,VLOOKUP(E117,'15'!$K$3:$L$16,2,FALSE)))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IF(D118="X",0,IF(E118="X",0,VLOOKUP(E118,'15'!$K$3:$L$16,2,FALSE)))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IF(D119="X",0,IF(E119="X",0,VLOOKUP(E119,'15'!$K$3:$L$16,2,FALSE)))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IF(D120="X",0,IF(E120="X",0,VLOOKUP(E120,'15'!$K$3:$L$16,2,FALSE)))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IF(D121="X",0,IF(E121="X",0,VLOOKUP(E121,'15'!$K$3:$L$16,2,FALSE)))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IF(D122="X",0,IF(E122="X",0,VLOOKUP(E122,'15'!$K$3:$L$16,2,FALSE)))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IF(D123="X",0,IF(E123="X",0,VLOOKUP(E123,'15'!$K$3:$L$16,2,FALSE)))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IF(D124="X",0,IF(E124="X",0,VLOOKUP(E124,'15'!$K$3:$L$16,2,FALSE)))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IF(D125="X",0,IF(E125="X",0,VLOOKUP(E125,'15'!$K$3:$L$16,2,FALSE)))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IF(D126="X",0,IF(E126="X",0,VLOOKUP(E126,'15'!$K$3:$L$16,2,FALSE)))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IF(D127="X",0,IF(E127="X",0,VLOOKUP(E127,'15'!$K$3:$L$16,2,FALSE)))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IF(D128="X",0,IF(E128="X",0,VLOOKUP(E128,'15'!$K$3:$L$16,2,FALSE)))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IF(D129="X",0,IF(E129="X",0,VLOOKUP(E129,'15'!$K$3:$L$16,2,FALSE)))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IF(D130="X",0,IF(E130="X",0,VLOOKUP(E130,'15'!$K$3:$L$16,2,FALSE)))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IF(D131="X",0,IF(E131="X",0,VLOOKUP(E131,'15'!$K$3:$L$16,2,FALSE)))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IF(D132="X",0,IF(E132="X",0,VLOOKUP(E132,'15'!$K$3:$L$16,2,FALSE)))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IF(D133="X",0,IF(E133="X",0,VLOOKUP(E133,'15'!$K$3:$L$16,2,FALSE)))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IF(D134="X",0,IF(E134="X",0,VLOOKUP(E134,'15'!$K$3:$L$16,2,FALSE)))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IF(D135="X",0,IF(E135="X",0,VLOOKUP(E135,'15'!$K$3:$L$16,2,FALSE)))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IF(D136="X",0,IF(E136="X",0,VLOOKUP(E136,'15'!$K$3:$L$16,2,FALSE)))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IF(D137="X",0,IF(E137="X",0,VLOOKUP(E137,'15'!$K$3:$L$16,2,FALSE)))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IF(D138="X",0,IF(E138="X",0,VLOOKUP(E138,'15'!$K$3:$L$16,2,FALSE)))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IF(D139="X",0,IF(E139="X",0,VLOOKUP(E139,'15'!$K$3:$L$16,2,FALSE)))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IF(D140="X",0,IF(E140="X",0,VLOOKUP(E140,'15'!$K$3:$L$16,2,FALSE)))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IF(D141="X",0,IF(E141="X",0,VLOOKUP(E141,'15'!$K$3:$L$16,2,FALSE)))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IF(D142="X",0,IF(E142="X",0,VLOOKUP(E142,'15'!$K$3:$L$16,2,FALSE)))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IF(D143="X",0,IF(E143="X",0,VLOOKUP(E143,'15'!$K$3:$L$16,2,FALSE)))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IF(D144="X",0,IF(E144="X",0,VLOOKUP(E144,'15'!$K$3:$L$16,2,FALSE)))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IF(D145="X",0,IF(E145="X",0,VLOOKUP(E145,'15'!$K$3:$L$16,2,FALSE)))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IF(D146="X",0,IF(E146="X",0,VLOOKUP(E146,'15'!$K$3:$L$16,2,FALSE)))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IF(D147="X",0,IF(E147="X",0,VLOOKUP(E147,'15'!$K$3:$L$16,2,FALSE)))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IF(D148="X",0,IF(E148="X",0,VLOOKUP(E148,'15'!$K$3:$L$16,2,FALSE)))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IF(D149="X",0,IF(E149="X",0,VLOOKUP(E149,'15'!$K$3:$L$16,2,FALSE)))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IF(D150="X",0,IF(E150="X",0,VLOOKUP(E150,'15'!$K$3:$L$16,2,FALSE)))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IF(D151="X",0,IF(E151="X",0,VLOOKUP(E151,'15'!$K$3:$L$16,2,FALSE)))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IF(D152="X",0,IF(E152="X",0,VLOOKUP(E152,'15'!$K$3:$L$16,2,FALSE)))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IF(D153="X",0,IF(E153="X",0,VLOOKUP(E153,'15'!$K$3:$L$16,2,FALSE)))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IF(D154="X",0,IF(E154="X",0,VLOOKUP(E154,'15'!$K$3:$L$16,2,FALSE)))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IF(D155="X",0,IF(E155="X",0,VLOOKUP(E155,'15'!$K$3:$L$16,2,FALSE)))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IF(D156="X",0,IF(E156="X",0,VLOOKUP(E156,'15'!$K$3:$L$16,2,FALSE)))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IF(D157="X",0,IF(E157="X",0,VLOOKUP(E157,'15'!$K$3:$L$16,2,FALSE)))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IF(D158="X",0,IF(E158="X",0,VLOOKUP(E158,'15'!$K$3:$L$16,2,FALSE)))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IF(D159="X",0,IF(E159="X",0,VLOOKUP(E159,'15'!$K$3:$L$16,2,FALSE)))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IF(D160="X",0,IF(E160="X",0,VLOOKUP(E160,'15'!$K$3:$L$16,2,FALSE)))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IF(D161="X",0,IF(E161="X",0,VLOOKUP(E161,'15'!$K$3:$L$16,2,FALSE)))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IF(D162="X",0,IF(E162="X",0,VLOOKUP(E162,'15'!$K$3:$L$16,2,FALSE)))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IF(D163="X",0,IF(E163="X",0,VLOOKUP(E163,'15'!$K$3:$L$16,2,FALSE)))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IF(D164="X",0,IF(E164="X",0,VLOOKUP(E164,'15'!$K$3:$L$16,2,FALSE)))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IF(D165="X",0,IF(E165="X",0,VLOOKUP(E165,'15'!$K$3:$L$16,2,FALSE)))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IF(D166="X",0,IF(E166="X",0,VLOOKUP(E166,'15'!$K$3:$L$16,2,FALSE)))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IF(D167="X",0,IF(E167="X",0,VLOOKUP(E167,'15'!$K$3:$L$16,2,FALSE)))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IF(D168="X",0,IF(E168="X",0,VLOOKUP(E168,'15'!$K$3:$L$16,2,FALSE)))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IF(D169="X",0,IF(E169="X",0,VLOOKUP(E169,'15'!$K$3:$L$16,2,FALSE)))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IF(D170="X",0,IF(E170="X",0,VLOOKUP(E170,'15'!$K$3:$L$16,2,FALSE)))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IF(D171="X",0,IF(E171="X",0,VLOOKUP(E171,'15'!$K$3:$L$16,2,FALSE)))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IF(D172="X",0,IF(E172="X",0,VLOOKUP(E172,'15'!$K$3:$L$16,2,FALSE)))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IF(D173="X",0,IF(E173="X",0,VLOOKUP(E173,'15'!$K$3:$L$16,2,FALSE)))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IF(D174="X",0,IF(E174="X",0,VLOOKUP(E174,'15'!$K$3:$L$16,2,FALSE)))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IF(D175="X",0,IF(E175="X",0,VLOOKUP(E175,'15'!$K$3:$L$16,2,FALSE)))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IF(D176="X",0,IF(E176="X",0,VLOOKUP(E176,'15'!$K$3:$L$16,2,FALSE)))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IF(D177="X",0,IF(E177="X",0,VLOOKUP(E177,'15'!$K$3:$L$16,2,FALSE)))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IF(D178="X",0,IF(E178="X",0,VLOOKUP(E178,'15'!$K$3:$L$16,2,FALSE)))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IF(D179="X",0,IF(E179="X",0,VLOOKUP(E179,'15'!$K$3:$L$16,2,FALSE)))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IF(D180="X",0,IF(E180="X",0,VLOOKUP(E180,'15'!$K$3:$L$16,2,FALSE)))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IF(D181="X",0,IF(E181="X",0,VLOOKUP(E181,'15'!$K$3:$L$16,2,FALSE)))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IF(D182="X",0,IF(E182="X",0,VLOOKUP(E182,'15'!$K$3:$L$16,2,FALSE)))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IF(D183="X",0,IF(E183="X",0,VLOOKUP(E183,'15'!$K$3:$L$16,2,FALSE)))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IF(D184="X",0,IF(E184="X",0,VLOOKUP(E184,'15'!$K$3:$L$16,2,FALSE)))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IF(D185="X",0,IF(E185="X",0,VLOOKUP(E185,'15'!$K$3:$L$16,2,FALSE)))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IF(D186="X",0,IF(E186="X",0,VLOOKUP(E186,'15'!$K$3:$L$16,2,FALSE)))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IF(D187="X",0,IF(E187="X",0,VLOOKUP(E187,'15'!$K$3:$L$16,2,FALSE)))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IF(D188="X",0,IF(E188="X",0,VLOOKUP(E188,'15'!$K$3:$L$16,2,FALSE)))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IF(D189="X",0,IF(E189="X",0,VLOOKUP(E189,'15'!$K$3:$L$16,2,FALSE)))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IF(D190="X",0,IF(E190="X",0,VLOOKUP(E190,'15'!$K$3:$L$16,2,FALSE)))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IF(D191="X",0,IF(E191="X",0,VLOOKUP(E191,'15'!$K$3:$L$16,2,FALSE)))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IF(D192="X",0,IF(E192="X",0,VLOOKUP(E192,'15'!$K$3:$L$16,2,FALSE)))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IF(D193="X",0,IF(E193="X",0,VLOOKUP(E193,'15'!$K$3:$L$16,2,FALSE)))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IF(D194="X",0,IF(E194="X",0,VLOOKUP(E194,'15'!$K$3:$L$16,2,FALSE)))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IF(D195="X",0,IF(E195="X",0,VLOOKUP(E195,'15'!$K$3:$L$16,2,FALSE)))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IF(D196="X",0,IF(E196="X",0,VLOOKUP(E196,'15'!$K$3:$L$16,2,FALSE)))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IF(D197="X",0,IF(E197="X",0,VLOOKUP(E197,'15'!$K$3:$L$16,2,FALSE)))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IF(D198="X",0,IF(E198="X",0,VLOOKUP(E198,'15'!$K$3:$L$16,2,FALSE)))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IF(D199="X",0,IF(E199="X",0,VLOOKUP(E199,'15'!$K$3:$L$16,2,FALSE)))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IF(D200="X",0,IF(E200="X",0,VLOOKUP(E200,'15'!$K$3:$L$16,2,FALSE)))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IF(D201="X",0,IF(E201="X",0,VLOOKUP(E201,'15'!$K$3:$L$16,2,FALSE)))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IF(D202="X",0,IF(E202="X",0,VLOOKUP(E202,'15'!$K$3:$L$16,2,FALSE)))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IF(D203="X",0,IF(E203="X",0,VLOOKUP(E203,'15'!$K$3:$L$16,2,FALSE)))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IF(D204="X",0,IF(E204="X",0,VLOOKUP(E204,'15'!$K$3:$L$16,2,FALSE)))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IF(D205="X",0,IF(E205="X",0,VLOOKUP(E205,'15'!$K$3:$L$16,2,FALSE)))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IF(D206="X",0,IF(E206="X",0,VLOOKUP(E206,'15'!$K$3:$L$16,2,FALSE)))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IF(D207="X",0,IF(E207="X",0,VLOOKUP(E207,'15'!$K$3:$L$16,2,FALSE)))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IF(D208="X",0,IF(E208="X",0,VLOOKUP(E208,'15'!$K$3:$L$16,2,FALSE)))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IF(D209="X",0,IF(E209="X",0,VLOOKUP(E209,'15'!$K$3:$L$16,2,FALSE)))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IF(D210="X",0,IF(E210="X",0,VLOOKUP(E210,'15'!$K$3:$L$16,2,FALSE)))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IF(D211="X",0,IF(E211="X",0,VLOOKUP(E211,'15'!$K$3:$L$16,2,FALSE)))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IF(D212="X",0,IF(E212="X",0,VLOOKUP(E212,'15'!$K$3:$L$16,2,FALSE)))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IF(D213="X",0,IF(E213="X",0,VLOOKUP(E213,'15'!$K$3:$L$16,2,FALSE)))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IF(D214="X",0,IF(E214="X",0,VLOOKUP(E214,'15'!$K$3:$L$16,2,FALSE)))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IF(D215="X",0,IF(E215="X",0,VLOOKUP(E215,'15'!$K$3:$L$16,2,FALSE)))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IF(D216="X",0,IF(E216="X",0,VLOOKUP(E216,'15'!$K$3:$L$16,2,FALSE)))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IF(D217="X",0,IF(E217="X",0,VLOOKUP(E217,'15'!$K$3:$L$16,2,FALSE)))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IF(D218="X",0,IF(E218="X",0,VLOOKUP(E218,'15'!$K$3:$L$16,2,FALSE)))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IF(D219="X",0,IF(E219="X",0,VLOOKUP(E219,'15'!$K$3:$L$16,2,FALSE)))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IF(D220="X",0,IF(E220="X",0,VLOOKUP(E220,'15'!$K$3:$L$16,2,FALSE)))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IF(D221="X",0,IF(E221="X",0,VLOOKUP(E221,'15'!$K$3:$L$16,2,FALSE)))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IF(D222="X",0,IF(E222="X",0,VLOOKUP(E222,'15'!$K$3:$L$16,2,FALSE)))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IF(D223="X",0,IF(E223="X",0,VLOOKUP(E223,'15'!$K$3:$L$16,2,FALSE)))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IF(D224="X",0,IF(E224="X",0,VLOOKUP(E224,'15'!$K$3:$L$16,2,FALSE)))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IF(D225="X",0,IF(E225="X",0,VLOOKUP(E225,'15'!$K$3:$L$16,2,FALSE)))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IF(D226="X",0,IF(E226="X",0,VLOOKUP(E226,'15'!$K$3:$L$16,2,FALSE)))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IF(D227="X",0,IF(E227="X",0,VLOOKUP(E227,'15'!$K$3:$L$16,2,FALSE)))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IF(D228="X",0,IF(E228="X",0,VLOOKUP(E228,'15'!$K$3:$L$16,2,FALSE)))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IF(D229="X",0,IF(E229="X",0,VLOOKUP(E229,'15'!$K$3:$L$16,2,FALSE)))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IF(D230="X",0,IF(E230="X",0,VLOOKUP(E230,'15'!$K$3:$L$16,2,FALSE)))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IF(D231="X",0,IF(E231="X",0,VLOOKUP(E231,'15'!$K$3:$L$16,2,FALSE)))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IF(D232="X",0,IF(E232="X",0,VLOOKUP(E232,'15'!$K$3:$L$16,2,FALSE)))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IF(D233="X",0,IF(E233="X",0,VLOOKUP(E233,'15'!$K$3:$L$16,2,FALSE)))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IF(D234="X",0,IF(E234="X",0,VLOOKUP(E234,'15'!$K$3:$L$16,2,FALSE)))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IF(D235="X",0,IF(E235="X",0,VLOOKUP(E235,'15'!$K$3:$L$16,2,FALSE)))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IF(D236="X",0,IF(E236="X",0,VLOOKUP(E236,'15'!$K$3:$L$16,2,FALSE)))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IF(D237="X",0,IF(E237="X",0,VLOOKUP(E237,'15'!$K$3:$L$16,2,FALSE)))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IF(D238="X",0,IF(E238="X",0,VLOOKUP(E238,'15'!$K$3:$L$16,2,FALSE)))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IF(D239="X",0,IF(E239="X",0,VLOOKUP(E239,'15'!$K$3:$L$16,2,FALSE)))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IF(D240="X",0,IF(E240="X",0,VLOOKUP(E240,'15'!$K$3:$L$16,2,FALSE)))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IF(D241="X",0,IF(E241="X",0,VLOOKUP(E241,'15'!$K$3:$L$16,2,FALSE)))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IF(D242="X",0,IF(E242="X",0,VLOOKUP(E242,'15'!$K$3:$L$16,2,FALSE)))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IF(D243="X",0,IF(E243="X",0,VLOOKUP(E243,'15'!$K$3:$L$16,2,FALSE)))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IF(D244="X",0,IF(E244="X",0,VLOOKUP(E244,'15'!$K$3:$L$16,2,FALSE)))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IF(D245="X",0,IF(E245="X",0,VLOOKUP(E245,'15'!$K$3:$L$16,2,FALSE)))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IF(D246="X",0,IF(E246="X",0,VLOOKUP(E246,'15'!$K$3:$L$16,2,FALSE)))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IF(D247="X",0,IF(E247="X",0,VLOOKUP(E247,'15'!$K$3:$L$16,2,FALSE)))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IF(D248="X",0,IF(E248="X",0,VLOOKUP(E248,'15'!$K$3:$L$16,2,FALSE)))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IF(D249="X",0,IF(E249="X",0,VLOOKUP(E249,'15'!$K$3:$L$16,2,FALSE)))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IF(D250="X",0,IF(E250="X",0,VLOOKUP(E250,'15'!$K$3:$L$16,2,FALSE)))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IF(D251="X",0,IF(E251="X",0,VLOOKUP(E251,'15'!$K$3:$L$16,2,FALSE)))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IF(D252="X",0,IF(E252="X",0,VLOOKUP(E252,'15'!$K$3:$L$16,2,FALSE)))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IF(D253="X",0,IF(E253="X",0,VLOOKUP(E253,'15'!$K$3:$L$16,2,FALSE)))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IF(D254="X",0,IF(E254="X",0,VLOOKUP(E254,'15'!$K$3:$L$16,2,FALSE)))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IF(D255="X",0,IF(E255="X",0,VLOOKUP(E255,'15'!$K$3:$L$16,2,FALSE)))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IF(D256="X",0,IF(E256="X",0,VLOOKUP(E256,'15'!$K$3:$L$16,2,FALSE)))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IF(D257="X",0,IF(E257="X",0,VLOOKUP(E257,'15'!$K$3:$L$16,2,FALSE)))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IF(D258="X",0,IF(E258="X",0,VLOOKUP(E258,'15'!$K$3:$L$16,2,FALSE)))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IF(D259="X",0,IF(E259="X",0,VLOOKUP(E259,'15'!$K$3:$L$16,2,FALSE)))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IF(D260="X",0,IF(E260="X",0,VLOOKUP(E260,'15'!$K$3:$L$16,2,FALSE)))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IF(D261="X",0,IF(E261="X",0,VLOOKUP(E261,'15'!$K$3:$L$16,2,FALSE)))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IF(D262="X",0,IF(E262="X",0,VLOOKUP(E262,'15'!$K$3:$L$16,2,FALSE)))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IF(D263="X",0,IF(E263="X",0,VLOOKUP(E263,'15'!$K$3:$L$16,2,FALSE)))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IF(D264="X",0,IF(E264="X",0,VLOOKUP(E264,'15'!$K$3:$L$16,2,FALSE)))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IF(D265="X",0,IF(E265="X",0,VLOOKUP(E265,'15'!$K$3:$L$16,2,FALSE)))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IF(D266="X",0,IF(E266="X",0,VLOOKUP(E266,'15'!$K$3:$L$16,2,FALSE)))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IF(D267="X",0,IF(E267="X",0,VLOOKUP(E267,'15'!$K$3:$L$16,2,FALSE)))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IF(D268="X",0,IF(E268="X",0,VLOOKUP(E268,'15'!$K$3:$L$16,2,FALSE)))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IF(D269="X",0,IF(E269="X",0,VLOOKUP(E269,'15'!$K$3:$L$16,2,FALSE)))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IF(D270="X",0,IF(E270="X",0,VLOOKUP(E270,'15'!$K$3:$L$16,2,FALSE)))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IF(D271="X",0,IF(E271="X",0,VLOOKUP(E271,'15'!$K$3:$L$16,2,FALSE)))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IF(D272="X",0,IF(E272="X",0,VLOOKUP(E272,'15'!$K$3:$L$16,2,FALSE)))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IF(D273="X",0,IF(E273="X",0,VLOOKUP(E273,'15'!$K$3:$L$16,2,FALSE)))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IF(D274="X",0,IF(E274="X",0,VLOOKUP(E274,'15'!$K$3:$L$16,2,FALSE)))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IF(D275="X",0,IF(E275="X",0,VLOOKUP(E275,'15'!$K$3:$L$16,2,FALSE)))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IF(D276="X",0,IF(E276="X",0,VLOOKUP(E276,'15'!$K$3:$L$16,2,FALSE)))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IF(D277="X",0,IF(E277="X",0,VLOOKUP(E277,'15'!$K$3:$L$16,2,FALSE)))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IF(D278="X",0,IF(E278="X",0,VLOOKUP(E278,'15'!$K$3:$L$16,2,FALSE)))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IF(D279="X",0,IF(E279="X",0,VLOOKUP(E279,'15'!$K$3:$L$16,2,FALSE)))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IF(D280="X",0,IF(E280="X",0,VLOOKUP(E280,'15'!$K$3:$L$16,2,FALSE)))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IF(D281="X",0,IF(E281="X",0,VLOOKUP(E281,'15'!$K$3:$L$16,2,FALSE)))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IF(D282="X",0,IF(E282="X",0,VLOOKUP(E282,'15'!$K$3:$L$16,2,FALSE)))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IF(D283="X",0,IF(E283="X",0,VLOOKUP(E283,'15'!$K$3:$L$16,2,FALSE)))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IF(D284="X",0,IF(E284="X",0,VLOOKUP(E284,'15'!$K$3:$L$16,2,FALSE)))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IF(D285="X",0,IF(E285="X",0,VLOOKUP(E285,'15'!$K$3:$L$16,2,FALSE)))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IF(D286="X",0,IF(E286="X",0,VLOOKUP(E286,'15'!$K$3:$L$16,2,FALSE)))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IF(D287="X",0,IF(E287="X",0,VLOOKUP(E287,'15'!$K$3:$L$16,2,FALSE)))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IF(D288="X",0,IF(E288="X",0,VLOOKUP(E288,'15'!$K$3:$L$16,2,FALSE)))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IF(D289="X",0,IF(E289="X",0,VLOOKUP(E289,'15'!$K$3:$L$16,2,FALSE)))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IF(D290="X",0,IF(E290="X",0,VLOOKUP(E290,'15'!$K$3:$L$16,2,FALSE)))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IF(D291="X",0,IF(E291="X",0,VLOOKUP(E291,'15'!$K$3:$L$16,2,FALSE)))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IF(D292="X",0,IF(E292="X",0,VLOOKUP(E292,'15'!$K$3:$L$16,2,FALSE)))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IF(D293="X",0,IF(E293="X",0,VLOOKUP(E293,'15'!$K$3:$L$16,2,FALSE)))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IF(D294="X",0,IF(E294="X",0,VLOOKUP(E294,'15'!$K$3:$L$16,2,FALSE)))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IF(D295="X",0,IF(E295="X",0,VLOOKUP(E295,'15'!$K$3:$L$16,2,FALSE)))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IF(D296="X",0,IF(E296="X",0,VLOOKUP(E296,'15'!$K$3:$L$16,2,FALSE)))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IF(D297="X",0,IF(E297="X",0,VLOOKUP(E297,'15'!$K$3:$L$16,2,FALSE)))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IF(D298="X",0,IF(E298="X",0,VLOOKUP(E298,'15'!$K$3:$L$16,2,FALSE)))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IF(D299="X",0,IF(E299="X",0,VLOOKUP(E299,'15'!$K$3:$L$16,2,FALSE)))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IF(D300="X",0,IF(E300="X",0,VLOOKUP(E300,'15'!$K$3:$L$16,2,FALSE)))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IF(D301="X",0,IF(E301="X",0,VLOOKUP(E301,'15'!$K$3:$L$16,2,FALSE)))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IF(D302="X",0,IF(E302="X",0,VLOOKUP(E302,'15'!$K$3:$L$16,2,FALSE)))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IF(D303="X",0,IF(E303="X",0,VLOOKUP(E303,'15'!$K$3:$L$16,2,FALSE)))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IF(D304="X",0,IF(E304="X",0,VLOOKUP(E304,'15'!$K$3:$L$16,2,FALSE)))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IF(D305="X",0,IF(E305="X",0,VLOOKUP(E305,'15'!$K$3:$L$16,2,FALSE)))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IF(D306="X",0,IF(E306="X",0,VLOOKUP(E306,'15'!$K$3:$L$16,2,FALSE)))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IF(D307="X",0,IF(E307="X",0,VLOOKUP(E307,'15'!$K$3:$L$16,2,FALSE)))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IF(D308="X",0,IF(E308="X",0,VLOOKUP(E308,'15'!$K$3:$L$16,2,FALSE)))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IF(D309="X",0,IF(E309="X",0,VLOOKUP(E309,'15'!$K$3:$L$16,2,FALSE)))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IF(D310="X",0,IF(E310="X",0,VLOOKUP(E310,'15'!$K$3:$L$16,2,FALSE)))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IF(D311="X",0,IF(E311="X",0,VLOOKUP(E311,'15'!$K$3:$L$16,2,FALSE)))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IF(D312="X",0,IF(E312="X",0,VLOOKUP(E312,'15'!$K$3:$L$16,2,FALSE)))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IF(D313="X",0,IF(E313="X",0,VLOOKUP(E313,'15'!$K$3:$L$16,2,FALSE)))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IF(D314="X",0,IF(E314="X",0,VLOOKUP(E314,'15'!$K$3:$L$16,2,FALSE)))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IF(D315="X",0,IF(E315="X",0,VLOOKUP(E315,'15'!$K$3:$L$16,2,FALSE)))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IF(D316="X",0,IF(E316="X",0,VLOOKUP(E316,'15'!$K$3:$L$16,2,FALSE)))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IF(D317="X",0,IF(E317="X",0,VLOOKUP(E317,'15'!$K$3:$L$16,2,FALSE)))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IF(D318="X",0,IF(E318="X",0,VLOOKUP(E318,'15'!$K$3:$L$16,2,FALSE)))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IF(D319="X",0,IF(E319="X",0,VLOOKUP(E319,'15'!$K$3:$L$16,2,FALSE)))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IF(D320="X",0,IF(E320="X",0,VLOOKUP(E320,'15'!$K$3:$L$16,2,FALSE)))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IF(D321="X",0,IF(E321="X",0,VLOOKUP(E321,'15'!$K$3:$L$16,2,FALSE)))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IF(D322="X",0,IF(E322="X",0,VLOOKUP(E322,'15'!$K$3:$L$16,2,FALSE)))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IF(D323="X",0,IF(E323="X",0,VLOOKUP(E323,'15'!$K$3:$L$16,2,FALSE)))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IF(D324="X",0,IF(E324="X",0,VLOOKUP(E324,'15'!$K$3:$L$16,2,FALSE)))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IF(D325="X",0,IF(E325="X",0,VLOOKUP(E325,'15'!$K$3:$L$16,2,FALSE)))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IF(D326="X",0,IF(E326="X",0,VLOOKUP(E326,'15'!$K$3:$L$16,2,FALSE)))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IF(D327="X",0,IF(E327="X",0,VLOOKUP(E327,'15'!$K$3:$L$16,2,FALSE)))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IF(D328="X",0,IF(E328="X",0,VLOOKUP(E328,'15'!$K$3:$L$16,2,FALSE)))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IF(D329="X",0,IF(E329="X",0,VLOOKUP(E329,'15'!$K$3:$L$16,2,FALSE)))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IF(D330="X",0,IF(E330="X",0,VLOOKUP(E330,'15'!$K$3:$L$16,2,FALSE)))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IF(D331="X",0,IF(E331="X",0,VLOOKUP(E331,'15'!$K$3:$L$16,2,FALSE)))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IF(D332="X",0,IF(E332="X",0,VLOOKUP(E332,'15'!$K$3:$L$16,2,FALSE)))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IF(D333="X",0,IF(E333="X",0,VLOOKUP(E333,'15'!$K$3:$L$16,2,FALSE)))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IF(D334="X",0,IF(E334="X",0,VLOOKUP(E334,'15'!$K$3:$L$16,2,FALSE)))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IF(D335="X",0,IF(E335="X",0,VLOOKUP(E335,'15'!$K$3:$L$16,2,FALSE)))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IF(D336="X",0,IF(E336="X",0,VLOOKUP(E336,'15'!$K$3:$L$16,2,FALSE)))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IF(D337="X",0,IF(E337="X",0,VLOOKUP(E337,'15'!$K$3:$L$16,2,FALSE)))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IF(D338="X",0,IF(E338="X",0,VLOOKUP(E338,'15'!$K$3:$L$16,2,FALSE)))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IF(D339="X",0,IF(E339="X",0,VLOOKUP(E339,'15'!$K$3:$L$16,2,FALSE)))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IF(D340="X",0,IF(E340="X",0,VLOOKUP(E340,'15'!$K$3:$L$16,2,FALSE)))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IF(D341="X",0,IF(E341="X",0,VLOOKUP(E341,'15'!$K$3:$L$16,2,FALSE)))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IF(D342="X",0,IF(E342="X",0,VLOOKUP(E342,'15'!$K$3:$L$16,2,FALSE)))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IF(D343="X",0,IF(E343="X",0,VLOOKUP(E343,'15'!$K$3:$L$16,2,FALSE)))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IF(D344="X",0,IF(E344="X",0,VLOOKUP(E344,'15'!$K$3:$L$16,2,FALSE)))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IF(D345="X",0,IF(E345="X",0,VLOOKUP(E345,'15'!$K$3:$L$16,2,FALSE)))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IF(D346="X",0,IF(E346="X",0,VLOOKUP(E346,'15'!$K$3:$L$16,2,FALSE)))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IF(D347="X",0,IF(E347="X",0,VLOOKUP(E347,'15'!$K$3:$L$16,2,FALSE)))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IF(D348="X",0,IF(E348="X",0,VLOOKUP(E348,'15'!$K$3:$L$16,2,FALSE)))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IF(D349="X",0,IF(E349="X",0,VLOOKUP(E349,'15'!$K$3:$L$16,2,FALSE)))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IF(D350="X",0,IF(E350="X",0,VLOOKUP(E350,'15'!$K$3:$L$16,2,FALSE)))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IF(D351="X",0,IF(E351="X",0,VLOOKUP(E351,'15'!$K$3:$L$16,2,FALSE)))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IF(D352="X",0,IF(E352="X",0,VLOOKUP(E352,'15'!$K$3:$L$16,2,FALSE)))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IF(D353="X",0,IF(E353="X",0,VLOOKUP(E353,'15'!$K$3:$L$16,2,FALSE)))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IF(D354="X",0,IF(E354="X",0,VLOOKUP(E354,'15'!$K$3:$L$16,2,FALSE)))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IF(D355="X",0,IF(E355="X",0,VLOOKUP(E355,'15'!$K$3:$L$16,2,FALSE)))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IF(D356="X",0,IF(E356="X",0,VLOOKUP(E356,'15'!$K$3:$L$16,2,FALSE)))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IF(D357="X",0,IF(E357="X",0,VLOOKUP(E357,'15'!$K$3:$L$16,2,FALSE)))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IF(D358="X",0,IF(E358="X",0,VLOOKUP(E358,'15'!$K$3:$L$16,2,FALSE)))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IF(D359="X",0,IF(E359="X",0,VLOOKUP(E359,'15'!$K$3:$L$16,2,FALSE)))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IF(D360="X",0,IF(E360="X",0,VLOOKUP(E360,'15'!$K$3:$L$16,2,FALSE)))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IF(D361="X",0,IF(E361="X",0,VLOOKUP(E361,'15'!$K$3:$L$16,2,FALSE)))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IF(D362="X",0,IF(E362="X",0,VLOOKUP(E362,'15'!$K$3:$L$16,2,FALSE)))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IF(D363="X",0,IF(E363="X",0,VLOOKUP(E363,'15'!$K$3:$L$16,2,FALSE)))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IF(D364="X",0,IF(E364="X",0,VLOOKUP(E364,'15'!$K$3:$L$16,2,FALSE)))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IF(D365="X",0,IF(E365="X",0,VLOOKUP(E365,'15'!$K$3:$L$16,2,FALSE)))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IF(D366="X",0,IF(E366="X",0,VLOOKUP(E366,'15'!$K$3:$L$16,2,FALSE)))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IF(D367="X",0,IF(E367="X",0,VLOOKUP(E367,'15'!$K$3:$L$16,2,FALSE)))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IF(D368="X",0,IF(E368="X",0,VLOOKUP(E368,'15'!$K$3:$L$16,2,FALSE)))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IF(D369="X",0,IF(E369="X",0,VLOOKUP(E369,'15'!$K$3:$L$16,2,FALSE)))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IF(D370="X",0,IF(E370="X",0,VLOOKUP(E370,'15'!$K$3:$L$16,2,FALSE)))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IF(D371="X",0,IF(E371="X",0,VLOOKUP(E371,'15'!$K$3:$L$16,2,FALSE)))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IF(D372="X",0,IF(E372="X",0,VLOOKUP(E372,'15'!$K$3:$L$16,2,FALSE)))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IF(D373="X",0,IF(E373="X",0,VLOOKUP(E373,'15'!$K$3:$L$16,2,FALSE)))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IF(D374="X",0,IF(E374="X",0,VLOOKUP(E374,'15'!$K$3:$L$16,2,FALSE)))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IF(D375="X",0,IF(E375="X",0,VLOOKUP(E375,'15'!$K$3:$L$16,2,FALSE)))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IF(D376="X",0,IF(E376="X",0,VLOOKUP(E376,'15'!$K$3:$L$16,2,FALSE)))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IF(D377="X",0,IF(E377="X",0,VLOOKUP(E377,'15'!$K$3:$L$16,2,FALSE)))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IF(D378="X",0,IF(E378="X",0,VLOOKUP(E378,'15'!$K$3:$L$16,2,FALSE)))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IF(D379="X",0,IF(E379="X",0,VLOOKUP(E379,'15'!$K$3:$L$16,2,FALSE)))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IF(D380="X",0,IF(E380="X",0,VLOOKUP(E380,'15'!$K$3:$L$16,2,FALSE)))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IF(D381="X",0,IF(E381="X",0,VLOOKUP(E381,'15'!$K$3:$L$16,2,FALSE)))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IF(D382="X",0,IF(E382="X",0,VLOOKUP(E382,'15'!$K$3:$L$16,2,FALSE)))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IF(D383="X",0,IF(E383="X",0,VLOOKUP(E383,'15'!$K$3:$L$16,2,FALSE)))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IF(D384="X",0,IF(E384="X",0,VLOOKUP(E384,'15'!$K$3:$L$16,2,FALSE)))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IF(D385="X",0,IF(E385="X",0,VLOOKUP(E385,'15'!$K$3:$L$16,2,FALSE)))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IF(D386="X",0,IF(E386="X",0,VLOOKUP(E386,'15'!$K$3:$L$16,2,FALSE)))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IF(D387="X",0,IF(E387="X",0,VLOOKUP(E387,'15'!$K$3:$L$16,2,FALSE)))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IF(D388="X",0,IF(E388="X",0,VLOOKUP(E388,'15'!$K$3:$L$16,2,FALSE)))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IF(D389="X",0,IF(E389="X",0,VLOOKUP(E389,'15'!$K$3:$L$16,2,FALSE)))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IF(D390="X",0,IF(E390="X",0,VLOOKUP(E390,'15'!$K$3:$L$16,2,FALSE)))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IF(D391="X",0,IF(E391="X",0,VLOOKUP(E391,'15'!$K$3:$L$16,2,FALSE)))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IF(D392="X",0,IF(E392="X",0,VLOOKUP(E392,'15'!$K$3:$L$16,2,FALSE)))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IF(D393="X",0,IF(E393="X",0,VLOOKUP(E393,'15'!$K$3:$L$16,2,FALSE)))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IF(D394="X",0,IF(E394="X",0,VLOOKUP(E394,'15'!$K$3:$L$16,2,FALSE)))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IF(D395="X",0,IF(E395="X",0,VLOOKUP(E395,'15'!$K$3:$L$16,2,FALSE)))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IF(D396="X",0,IF(E396="X",0,VLOOKUP(E396,'15'!$K$3:$L$16,2,FALSE)))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IF(D397="X",0,IF(E397="X",0,VLOOKUP(E397,'15'!$K$3:$L$16,2,FALSE)))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IF(D398="X",0,IF(E398="X",0,VLOOKUP(E398,'15'!$K$3:$L$16,2,FALSE)))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IF(D399="X",0,IF(E399="X",0,VLOOKUP(E399,'15'!$K$3:$L$16,2,FALSE)))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IF(D400="X",0,IF(E400="X",0,VLOOKUP(E400,'15'!$K$3:$L$16,2,FALSE)))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IF(D401="X",0,IF(E401="X",0,VLOOKUP(E401,'15'!$K$3:$L$16,2,FALSE)))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IF(D402="X",0,IF(E402="X",0,VLOOKUP(E402,'15'!$K$3:$L$16,2,FALSE)))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IF(D403="X",0,IF(E403="X",0,VLOOKUP(E403,'15'!$K$3:$L$16,2,FALSE)))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IF(D404="X",0,IF(E404="X",0,VLOOKUP(E404,'15'!$K$3:$L$16,2,FALSE)))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IF(D405="X",0,IF(E405="X",0,VLOOKUP(E405,'15'!$K$3:$L$16,2,FALSE)))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IF(D406="X",0,IF(E406="X",0,VLOOKUP(E406,'15'!$K$3:$L$16,2,FALSE)))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IF(D407="X",0,IF(E407="X",0,VLOOKUP(E407,'15'!$K$3:$L$16,2,FALSE)))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IF(D408="X",0,IF(E408="X",0,VLOOKUP(E408,'15'!$K$3:$L$16,2,FALSE)))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IF(D409="X",0,IF(E409="X",0,VLOOKUP(E409,'15'!$K$3:$L$16,2,FALSE)))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IF(D410="X",0,IF(E410="X",0,VLOOKUP(E410,'15'!$K$3:$L$16,2,FALSE)))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IF(D411="X",0,IF(E411="X",0,VLOOKUP(E411,'15'!$K$3:$L$16,2,FALSE)))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IF(D412="X",0,IF(E412="X",0,VLOOKUP(E412,'15'!$K$3:$L$16,2,FALSE)))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IF(D413="X",0,IF(E413="X",0,VLOOKUP(E413,'15'!$K$3:$L$16,2,FALSE)))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IF(D414="X",0,IF(E414="X",0,VLOOKUP(E414,'15'!$K$3:$L$16,2,FALSE)))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IF(D415="X",0,IF(E415="X",0,VLOOKUP(E415,'15'!$K$3:$L$16,2,FALSE)))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IF(D416="X",0,IF(E416="X",0,VLOOKUP(E416,'15'!$K$3:$L$16,2,FALSE)))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IF(D417="X",0,IF(E417="X",0,VLOOKUP(E417,'15'!$K$3:$L$16,2,FALSE)))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IF(D418="X",0,IF(E418="X",0,VLOOKUP(E418,'15'!$K$3:$L$16,2,FALSE)))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IF(D419="X",0,IF(E419="X",0,VLOOKUP(E419,'15'!$K$3:$L$16,2,FALSE)))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IF(D420="X",0,IF(E420="X",0,VLOOKUP(E420,'15'!$K$3:$L$16,2,FALSE)))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IF(D421="X",0,IF(E421="X",0,VLOOKUP(E421,'15'!$K$3:$L$16,2,FALSE)))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IF(D422="X",0,IF(E422="X",0,VLOOKUP(E422,'15'!$K$3:$L$16,2,FALSE)))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IF(D423="X",0,IF(E423="X",0,VLOOKUP(E423,'15'!$K$3:$L$16,2,FALSE)))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IF(D424="X",0,IF(E424="X",0,VLOOKUP(E424,'15'!$K$3:$L$16,2,FALSE)))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IF(D425="X",0,IF(E425="X",0,VLOOKUP(E425,'15'!$K$3:$L$16,2,FALSE)))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IF(D426="X",0,IF(E426="X",0,VLOOKUP(E426,'15'!$K$3:$L$16,2,FALSE)))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IF(D427="X",0,IF(E427="X",0,VLOOKUP(E427,'15'!$K$3:$L$16,2,FALSE)))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IF(D428="X",0,IF(E428="X",0,VLOOKUP(E428,'15'!$K$3:$L$16,2,FALSE)))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IF(D429="X",0,IF(E429="X",0,VLOOKUP(E429,'15'!$K$3:$L$16,2,FALSE)))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IF(D430="X",0,IF(E430="X",0,VLOOKUP(E430,'15'!$K$3:$L$16,2,FALSE)))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IF(D431="X",0,IF(E431="X",0,VLOOKUP(E431,'15'!$K$3:$L$16,2,FALSE)))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IF(D432="X",0,IF(E432="X",0,VLOOKUP(E432,'15'!$K$3:$L$16,2,FALSE)))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IF(D433="X",0,IF(E433="X",0,VLOOKUP(E433,'15'!$K$3:$L$16,2,FALSE)))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IF(D434="X",0,IF(E434="X",0,VLOOKUP(E434,'15'!$K$3:$L$16,2,FALSE)))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IF(D435="X",0,IF(E435="X",0,VLOOKUP(E435,'15'!$K$3:$L$16,2,FALSE)))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IF(D436="X",0,IF(E436="X",0,VLOOKUP(E436,'15'!$K$3:$L$16,2,FALSE)))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IF(D437="X",0,IF(E437="X",0,VLOOKUP(E437,'15'!$K$3:$L$16,2,FALSE)))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IF(D438="X",0,IF(E438="X",0,VLOOKUP(E438,'15'!$K$3:$L$16,2,FALSE)))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IF(D439="X",0,IF(E439="X",0,VLOOKUP(E439,'15'!$K$3:$L$16,2,FALSE)))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IF(D440="X",0,IF(E440="X",0,VLOOKUP(E440,'15'!$K$3:$L$16,2,FALSE)))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IF(D441="X",0,IF(E441="X",0,VLOOKUP(E441,'15'!$K$3:$L$16,2,FALSE)))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IF(D442="X",0,IF(E442="X",0,VLOOKUP(E442,'15'!$K$3:$L$16,2,FALSE)))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IF(D443="X",0,IF(E443="X",0,VLOOKUP(E443,'15'!$K$3:$L$16,2,FALSE)))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IF(D444="X",0,IF(E444="X",0,VLOOKUP(E444,'15'!$K$3:$L$16,2,FALSE)))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IF(D445="X",0,IF(E445="X",0,VLOOKUP(E445,'15'!$K$3:$L$16,2,FALSE)))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IF(D446="X",0,IF(E446="X",0,VLOOKUP(E446,'15'!$K$3:$L$16,2,FALSE)))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IF(D447="X",0,IF(E447="X",0,VLOOKUP(E447,'15'!$K$3:$L$16,2,FALSE)))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IF(D448="X",0,IF(E448="X",0,VLOOKUP(E448,'15'!$K$3:$L$16,2,FALSE)))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IF(D449="X",0,IF(E449="X",0,VLOOKUP(E449,'15'!$K$3:$L$16,2,FALSE)))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IF(D450="X",0,IF(E450="X",0,VLOOKUP(E450,'15'!$K$3:$L$16,2,FALSE)))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IF(D451="X",0,IF(E451="X",0,VLOOKUP(E451,'15'!$K$3:$L$16,2,FALSE)))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IF(D452="X",0,IF(E452="X",0,VLOOKUP(E452,'15'!$K$3:$L$16,2,FALSE)))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IF(D453="X",0,IF(E453="X",0,VLOOKUP(E453,'15'!$K$3:$L$16,2,FALSE)))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IF(D454="X",0,IF(E454="X",0,VLOOKUP(E454,'15'!$K$3:$L$16,2,FALSE)))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IF(D455="X",0,IF(E455="X",0,VLOOKUP(E455,'15'!$K$3:$L$16,2,FALSE)))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IF(D456="X",0,IF(E456="X",0,VLOOKUP(E456,'15'!$K$3:$L$16,2,FALSE)))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IF(D457="X",0,IF(E457="X",0,VLOOKUP(E457,'15'!$K$3:$L$16,2,FALSE)))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IF(D458="X",0,IF(E458="X",0,VLOOKUP(E458,'15'!$K$3:$L$16,2,FALSE)))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IF(D459="X",0,IF(E459="X",0,VLOOKUP(E459,'15'!$K$3:$L$16,2,FALSE)))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IF(D460="X",0,IF(E460="X",0,VLOOKUP(E460,'15'!$K$3:$L$16,2,FALSE)))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IF(D461="X",0,IF(E461="X",0,VLOOKUP(E461,'15'!$K$3:$L$16,2,FALSE)))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IF(D462="X",0,IF(E462="X",0,VLOOKUP(E462,'15'!$K$3:$L$16,2,FALSE)))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IF(D463="X",0,IF(E463="X",0,VLOOKUP(E463,'15'!$K$3:$L$16,2,FALSE)))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IF(D464="X",0,IF(E464="X",0,VLOOKUP(E464,'15'!$K$3:$L$16,2,FALSE)))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IF(D465="X",0,IF(E465="X",0,VLOOKUP(E465,'15'!$K$3:$L$16,2,FALSE)))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IF(D466="X",0,IF(E466="X",0,VLOOKUP(E466,'15'!$K$3:$L$16,2,FALSE)))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IF(D467="X",0,IF(E467="X",0,VLOOKUP(E467,'15'!$K$3:$L$16,2,FALSE)))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IF(D468="X",0,IF(E468="X",0,VLOOKUP(E468,'15'!$K$3:$L$16,2,FALSE)))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IF(D469="X",0,IF(E469="X",0,VLOOKUP(E469,'15'!$K$3:$L$16,2,FALSE)))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IF(D470="X",0,IF(E470="X",0,VLOOKUP(E470,'15'!$K$3:$L$16,2,FALSE)))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IF(D471="X",0,IF(E471="X",0,VLOOKUP(E471,'15'!$K$3:$L$16,2,FALSE)))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IF(D472="X",0,IF(E472="X",0,VLOOKUP(E472,'15'!$K$3:$L$16,2,FALSE)))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IF(D473="X",0,IF(E473="X",0,VLOOKUP(E473,'15'!$K$3:$L$16,2,FALSE)))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IF(D474="X",0,IF(E474="X",0,VLOOKUP(E474,'15'!$K$3:$L$16,2,FALSE)))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IF(D475="X",0,IF(E475="X",0,VLOOKUP(E475,'15'!$K$3:$L$16,2,FALSE)))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IF(D476="X",0,IF(E476="X",0,VLOOKUP(E476,'15'!$K$3:$L$16,2,FALSE)))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IF(D477="X",0,IF(E477="X",0,VLOOKUP(E477,'15'!$K$3:$L$16,2,FALSE)))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IF(D478="X",0,IF(E478="X",0,VLOOKUP(E478,'15'!$K$3:$L$16,2,FALSE)))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IF(D479="X",0,IF(E479="X",0,VLOOKUP(E479,'15'!$K$3:$L$16,2,FALSE)))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IF(D480="X",0,IF(E480="X",0,VLOOKUP(E480,'15'!$K$3:$L$16,2,FALSE)))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IF(D481="X",0,IF(E481="X",0,VLOOKUP(E481,'15'!$K$3:$L$16,2,FALSE)))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IF(D482="X",0,IF(E482="X",0,VLOOKUP(E482,'15'!$K$3:$L$16,2,FALSE)))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IF(D483="X",0,IF(E483="X",0,VLOOKUP(E483,'15'!$K$3:$L$16,2,FALSE)))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IF(D484="X",0,IF(E484="X",0,VLOOKUP(E484,'15'!$K$3:$L$16,2,FALSE)))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IF(D485="X",0,IF(E485="X",0,VLOOKUP(E485,'15'!$K$3:$L$16,2,FALSE)))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IF(D486="X",0,IF(E486="X",0,VLOOKUP(E486,'15'!$K$3:$L$16,2,FALSE)))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IF(D487="X",0,IF(E487="X",0,VLOOKUP(E487,'15'!$K$3:$L$16,2,FALSE)))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IF(D488="X",0,IF(E488="X",0,VLOOKUP(E488,'15'!$K$3:$L$16,2,FALSE)))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IF(D489="X",0,IF(E489="X",0,VLOOKUP(E489,'15'!$K$3:$L$16,2,FALSE)))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IF(D490="X",0,IF(E490="X",0,VLOOKUP(E490,'15'!$K$3:$L$16,2,FALSE)))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IF(D491="X",0,IF(E491="X",0,VLOOKUP(E491,'15'!$K$3:$L$16,2,FALSE)))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IF(D492="X",0,IF(E492="X",0,VLOOKUP(E492,'15'!$K$3:$L$16,2,FALSE)))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IF(D493="X",0,IF(E493="X",0,VLOOKUP(E493,'15'!$K$3:$L$16,2,FALSE)))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IF(D494="X",0,IF(E494="X",0,VLOOKUP(E494,'15'!$K$3:$L$16,2,FALSE)))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IF('15'!K4="", "Vrije categorie",'15'!K4)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cCT/5K3X6a5oUI9GHVDqoLjLXfbdhLN25HMvPmiMLLOoHwGd/JXYfN0qyP3uA9xMytmY90vqg3waRLRpXj4A1g==" saltValue="b96LTerhbwM3BAqRKXXBI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16,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'16a'!P499/M3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16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'16a'!P500/M4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16</v>
      </c>
      <c r="C5" s="201"/>
      <c r="D5" s="201"/>
      <c r="E5" s="201"/>
      <c r="F5" s="197" t="s">
        <v>84</v>
      </c>
      <c r="G5" s="197"/>
      <c r="H5" s="53">
        <f>'Kosten VSR (her)controles'!A20</f>
        <v>16</v>
      </c>
      <c r="K5" s="74" t="s">
        <v>57</v>
      </c>
      <c r="L5" s="86"/>
      <c r="M5" s="147"/>
      <c r="N5" s="127" t="e">
        <f>'16a'!P501/M5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16</v>
      </c>
      <c r="C6" s="202"/>
      <c r="D6" s="202"/>
      <c r="E6" s="202"/>
      <c r="F6" s="198" t="s">
        <v>85</v>
      </c>
      <c r="G6" s="198"/>
      <c r="H6" s="54" t="str">
        <f>CONCATENATE(H5,"a")</f>
        <v>16a</v>
      </c>
      <c r="K6" s="74" t="s">
        <v>58</v>
      </c>
      <c r="L6" s="86"/>
      <c r="M6" s="147"/>
      <c r="N6" s="127" t="e">
        <f>'16a'!P502/M6</f>
        <v>#N/A</v>
      </c>
    </row>
    <row r="7" spans="1:14" x14ac:dyDescent="0.35">
      <c r="K7" s="74" t="s">
        <v>54</v>
      </c>
      <c r="L7" s="86"/>
      <c r="M7" s="147"/>
      <c r="N7" s="127" t="e">
        <f>'16a'!P503/M7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'16a'!P504/M8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'16a'!P505/M9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'16a'!P506/M10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'16a'!P507/M11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'16a'!P508/M12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'16a'!P509/M13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'16a'!P512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'16a'!N505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cb2CgwWbkKvOYYkbJuWndoQdxSrflwV9bNCwJaru+97z5hG9g11W5MmG+QuS38XUPZYFdqzsvaIg0CwiodvYeQ==" saltValue="Si0UP5gmcCqSoUlpFfjHr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'16'!H5</f>
        <v>16</v>
      </c>
      <c r="B1" s="224" t="s">
        <v>81</v>
      </c>
      <c r="C1" s="225"/>
      <c r="D1" s="226" t="str">
        <f>VLOOKUP(A1,'Kosten VSR (her)controles'!A5:J54,3)</f>
        <v>Complex 16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16 te Complex 16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IF(D4="X",0,IF(E4="X",0,VLOOKUP(E4,'16'!$K$3:$L$16,2,FALSE)))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IF(D5="X",0,IF(E5="X",0,VLOOKUP(E5,'16'!$K$3:$L$16,2,FALSE)))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IF(D6="X",0,IF(E6="X",0,VLOOKUP(E6,'16'!$K$3:$L$16,2,FALSE)))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IF(D7="X",0,IF(E7="X",0,VLOOKUP(E7,'16'!$K$3:$L$16,2,FALSE)))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IF(D8="X",0,IF(E8="X",0,VLOOKUP(E8,'16'!$K$3:$L$16,2,FALSE)))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IF(D9="X",0,IF(E9="X",0,VLOOKUP(E9,'16'!$K$3:$L$16,2,FALSE)))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IF(D10="X",0,IF(E10="X",0,VLOOKUP(E10,'16'!$K$3:$L$16,2,FALSE)))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IF(D11="X",0,IF(E11="X",0,VLOOKUP(E11,'16'!$K$3:$L$16,2,FALSE)))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IF(D12="X",0,IF(E12="X",0,VLOOKUP(E12,'16'!$K$3:$L$16,2,FALSE)))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IF(D13="X",0,IF(E13="X",0,VLOOKUP(E13,'16'!$K$3:$L$16,2,FALSE)))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IF(D14="X",0,IF(E14="X",0,VLOOKUP(E14,'16'!$K$3:$L$16,2,FALSE)))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IF(D15="X",0,IF(E15="X",0,VLOOKUP(E15,'16'!$K$3:$L$16,2,FALSE)))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IF(D16="X",0,IF(E16="X",0,VLOOKUP(E16,'16'!$K$3:$L$16,2,FALSE)))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IF(D17="X",0,IF(E17="X",0,VLOOKUP(E17,'16'!$K$3:$L$16,2,FALSE)))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IF(D18="X",0,IF(E18="X",0,VLOOKUP(E18,'16'!$K$3:$L$16,2,FALSE)))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IF(D19="X",0,IF(E19="X",0,VLOOKUP(E19,'16'!$K$3:$L$16,2,FALSE)))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IF(D20="X",0,IF(E20="X",0,VLOOKUP(E20,'16'!$K$3:$L$16,2,FALSE)))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IF(D21="X",0,IF(E21="X",0,VLOOKUP(E21,'16'!$K$3:$L$16,2,FALSE)))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IF(D22="X",0,IF(E22="X",0,VLOOKUP(E22,'16'!$K$3:$L$16,2,FALSE)))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IF(D23="X",0,IF(E23="X",0,VLOOKUP(E23,'16'!$K$3:$L$16,2,FALSE)))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IF(D24="X",0,IF(E24="X",0,VLOOKUP(E24,'16'!$K$3:$L$16,2,FALSE)))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IF(D25="X",0,IF(E25="X",0,VLOOKUP(E25,'16'!$K$3:$L$16,2,FALSE)))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IF(D26="X",0,IF(E26="X",0,VLOOKUP(E26,'16'!$K$3:$L$16,2,FALSE)))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IF(D27="X",0,IF(E27="X",0,VLOOKUP(E27,'16'!$K$3:$L$16,2,FALSE)))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IF(D28="X",0,IF(E28="X",0,VLOOKUP(E28,'16'!$K$3:$L$16,2,FALSE)))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IF(D29="X",0,IF(E29="X",0,VLOOKUP(E29,'16'!$K$3:$L$16,2,FALSE)))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IF(D30="X",0,IF(E30="X",0,VLOOKUP(E30,'16'!$K$3:$L$16,2,FALSE)))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IF(D31="X",0,IF(E31="X",0,VLOOKUP(E31,'16'!$K$3:$L$16,2,FALSE)))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IF(D32="X",0,IF(E32="X",0,VLOOKUP(E32,'16'!$K$3:$L$16,2,FALSE)))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IF(D33="X",0,IF(E33="X",0,VLOOKUP(E33,'16'!$K$3:$L$16,2,FALSE)))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IF(D34="X",0,IF(E34="X",0,VLOOKUP(E34,'16'!$K$3:$L$16,2,FALSE)))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IF(D35="X",0,IF(E35="X",0,VLOOKUP(E35,'16'!$K$3:$L$16,2,FALSE)))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IF(D36="X",0,IF(E36="X",0,VLOOKUP(E36,'16'!$K$3:$L$16,2,FALSE)))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IF(D37="X",0,IF(E37="X",0,VLOOKUP(E37,'16'!$K$3:$L$16,2,FALSE)))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IF(D38="X",0,IF(E38="X",0,VLOOKUP(E38,'16'!$K$3:$L$16,2,FALSE)))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IF(D39="X",0,IF(E39="X",0,VLOOKUP(E39,'16'!$K$3:$L$16,2,FALSE)))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IF(D40="X",0,IF(E40="X",0,VLOOKUP(E40,'16'!$K$3:$L$16,2,FALSE)))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IF(D41="X",0,IF(E41="X",0,VLOOKUP(E41,'16'!$K$3:$L$16,2,FALSE)))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IF(D42="X",0,IF(E42="X",0,VLOOKUP(E42,'16'!$K$3:$L$16,2,FALSE)))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IF(D43="X",0,IF(E43="X",0,VLOOKUP(E43,'16'!$K$3:$L$16,2,FALSE)))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IF(D44="X",0,IF(E44="X",0,VLOOKUP(E44,'16'!$K$3:$L$16,2,FALSE)))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IF(D45="X",0,IF(E45="X",0,VLOOKUP(E45,'16'!$K$3:$L$16,2,FALSE)))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IF(D46="X",0,IF(E46="X",0,VLOOKUP(E46,'16'!$K$3:$L$16,2,FALSE)))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IF(D47="X",0,IF(E47="X",0,VLOOKUP(E47,'16'!$K$3:$L$16,2,FALSE)))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IF(D48="X",0,IF(E48="X",0,VLOOKUP(E48,'16'!$K$3:$L$16,2,FALSE)))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IF(D49="X",0,IF(E49="X",0,VLOOKUP(E49,'16'!$K$3:$L$16,2,FALSE)))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IF(D50="X",0,IF(E50="X",0,VLOOKUP(E50,'16'!$K$3:$L$16,2,FALSE)))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IF(D51="X",0,IF(E51="X",0,VLOOKUP(E51,'16'!$K$3:$L$16,2,FALSE)))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IF(D52="X",0,IF(E52="X",0,VLOOKUP(E52,'16'!$K$3:$L$16,2,FALSE)))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IF(D53="X",0,IF(E53="X",0,VLOOKUP(E53,'16'!$K$3:$L$16,2,FALSE)))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IF(D54="X",0,IF(E54="X",0,VLOOKUP(E54,'16'!$K$3:$L$16,2,FALSE)))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IF(D55="X",0,IF(E55="X",0,VLOOKUP(E55,'16'!$K$3:$L$16,2,FALSE)))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IF(D56="X",0,IF(E56="X",0,VLOOKUP(E56,'16'!$K$3:$L$16,2,FALSE)))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IF(D57="X",0,IF(E57="X",0,VLOOKUP(E57,'16'!$K$3:$L$16,2,FALSE)))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IF(D58="X",0,IF(E58="X",0,VLOOKUP(E58,'16'!$K$3:$L$16,2,FALSE)))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IF(D59="X",0,IF(E59="X",0,VLOOKUP(E59,'16'!$K$3:$L$16,2,FALSE)))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IF(D60="X",0,IF(E60="X",0,VLOOKUP(E60,'16'!$K$3:$L$16,2,FALSE)))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IF(D61="X",0,IF(E61="X",0,VLOOKUP(E61,'16'!$K$3:$L$16,2,FALSE)))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IF(D62="X",0,IF(E62="X",0,VLOOKUP(E62,'16'!$K$3:$L$16,2,FALSE)))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IF(D63="X",0,IF(E63="X",0,VLOOKUP(E63,'16'!$K$3:$L$16,2,FALSE)))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IF(D64="X",0,IF(E64="X",0,VLOOKUP(E64,'16'!$K$3:$L$16,2,FALSE)))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IF(D65="X",0,IF(E65="X",0,VLOOKUP(E65,'16'!$K$3:$L$16,2,FALSE)))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IF(D66="X",0,IF(E66="X",0,VLOOKUP(E66,'16'!$K$3:$L$16,2,FALSE)))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IF(D67="X",0,IF(E67="X",0,VLOOKUP(E67,'16'!$K$3:$L$16,2,FALSE)))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IF(D68="X",0,IF(E68="X",0,VLOOKUP(E68,'16'!$K$3:$L$16,2,FALSE)))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IF(D69="X",0,IF(E69="X",0,VLOOKUP(E69,'16'!$K$3:$L$16,2,FALSE)))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IF(D70="X",0,IF(E70="X",0,VLOOKUP(E70,'16'!$K$3:$L$16,2,FALSE)))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IF(D71="X",0,IF(E71="X",0,VLOOKUP(E71,'16'!$K$3:$L$16,2,FALSE)))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IF(D72="X",0,IF(E72="X",0,VLOOKUP(E72,'16'!$K$3:$L$16,2,FALSE)))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IF(D73="X",0,IF(E73="X",0,VLOOKUP(E73,'16'!$K$3:$L$16,2,FALSE)))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IF(D74="X",0,IF(E74="X",0,VLOOKUP(E74,'16'!$K$3:$L$16,2,FALSE)))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IF(D75="X",0,IF(E75="X",0,VLOOKUP(E75,'16'!$K$3:$L$16,2,FALSE)))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IF(D76="X",0,IF(E76="X",0,VLOOKUP(E76,'16'!$K$3:$L$16,2,FALSE)))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IF(D77="X",0,IF(E77="X",0,VLOOKUP(E77,'16'!$K$3:$L$16,2,FALSE)))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IF(D78="X",0,IF(E78="X",0,VLOOKUP(E78,'16'!$K$3:$L$16,2,FALSE)))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IF(D79="X",0,IF(E79="X",0,VLOOKUP(E79,'16'!$K$3:$L$16,2,FALSE)))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IF(D80="X",0,IF(E80="X",0,VLOOKUP(E80,'16'!$K$3:$L$16,2,FALSE)))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IF(D81="X",0,IF(E81="X",0,VLOOKUP(E81,'16'!$K$3:$L$16,2,FALSE)))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IF(D82="X",0,IF(E82="X",0,VLOOKUP(E82,'16'!$K$3:$L$16,2,FALSE)))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IF(D83="X",0,IF(E83="X",0,VLOOKUP(E83,'16'!$K$3:$L$16,2,FALSE)))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IF(D84="X",0,IF(E84="X",0,VLOOKUP(E84,'16'!$K$3:$L$16,2,FALSE)))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IF(D85="X",0,IF(E85="X",0,VLOOKUP(E85,'16'!$K$3:$L$16,2,FALSE)))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IF(D86="X",0,IF(E86="X",0,VLOOKUP(E86,'16'!$K$3:$L$16,2,FALSE)))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IF(D87="X",0,IF(E87="X",0,VLOOKUP(E87,'16'!$K$3:$L$16,2,FALSE)))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IF(D88="X",0,IF(E88="X",0,VLOOKUP(E88,'16'!$K$3:$L$16,2,FALSE)))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IF(D89="X",0,IF(E89="X",0,VLOOKUP(E89,'16'!$K$3:$L$16,2,FALSE)))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IF(D90="X",0,IF(E90="X",0,VLOOKUP(E90,'16'!$K$3:$L$16,2,FALSE)))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IF(D91="X",0,IF(E91="X",0,VLOOKUP(E91,'16'!$K$3:$L$16,2,FALSE)))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IF(D92="X",0,IF(E92="X",0,VLOOKUP(E92,'16'!$K$3:$L$16,2,FALSE)))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IF(D93="X",0,IF(E93="X",0,VLOOKUP(E93,'16'!$K$3:$L$16,2,FALSE)))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IF(D94="X",0,IF(E94="X",0,VLOOKUP(E94,'16'!$K$3:$L$16,2,FALSE)))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IF(D95="X",0,IF(E95="X",0,VLOOKUP(E95,'16'!$K$3:$L$16,2,FALSE)))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IF(D96="X",0,IF(E96="X",0,VLOOKUP(E96,'16'!$K$3:$L$16,2,FALSE)))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IF(D97="X",0,IF(E97="X",0,VLOOKUP(E97,'16'!$K$3:$L$16,2,FALSE)))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IF(D98="X",0,IF(E98="X",0,VLOOKUP(E98,'16'!$K$3:$L$16,2,FALSE)))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IF(D99="X",0,IF(E99="X",0,VLOOKUP(E99,'16'!$K$3:$L$16,2,FALSE)))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IF(D100="X",0,IF(E100="X",0,VLOOKUP(E100,'16'!$K$3:$L$16,2,FALSE)))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IF(D101="X",0,IF(E101="X",0,VLOOKUP(E101,'16'!$K$3:$L$16,2,FALSE)))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IF(D102="X",0,IF(E102="X",0,VLOOKUP(E102,'16'!$K$3:$L$16,2,FALSE)))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IF(D103="X",0,IF(E103="X",0,VLOOKUP(E103,'16'!$K$3:$L$16,2,FALSE)))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IF(D104="X",0,IF(E104="X",0,VLOOKUP(E104,'16'!$K$3:$L$16,2,FALSE)))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IF(D105="X",0,IF(E105="X",0,VLOOKUP(E105,'16'!$K$3:$L$16,2,FALSE)))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IF(D106="X",0,IF(E106="X",0,VLOOKUP(E106,'16'!$K$3:$L$16,2,FALSE)))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IF(D107="X",0,IF(E107="X",0,VLOOKUP(E107,'16'!$K$3:$L$16,2,FALSE)))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IF(D108="X",0,IF(E108="X",0,VLOOKUP(E108,'16'!$K$3:$L$16,2,FALSE)))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IF(D109="X",0,IF(E109="X",0,VLOOKUP(E109,'16'!$K$3:$L$16,2,FALSE)))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IF(D110="X",0,IF(E110="X",0,VLOOKUP(E110,'16'!$K$3:$L$16,2,FALSE)))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IF(D111="X",0,IF(E111="X",0,VLOOKUP(E111,'16'!$K$3:$L$16,2,FALSE)))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IF(D112="X",0,IF(E112="X",0,VLOOKUP(E112,'16'!$K$3:$L$16,2,FALSE)))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IF(D113="X",0,IF(E113="X",0,VLOOKUP(E113,'16'!$K$3:$L$16,2,FALSE)))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IF(D114="X",0,IF(E114="X",0,VLOOKUP(E114,'16'!$K$3:$L$16,2,FALSE)))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IF(D115="X",0,IF(E115="X",0,VLOOKUP(E115,'16'!$K$3:$L$16,2,FALSE)))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IF(D116="X",0,IF(E116="X",0,VLOOKUP(E116,'16'!$K$3:$L$16,2,FALSE)))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IF(D117="X",0,IF(E117="X",0,VLOOKUP(E117,'16'!$K$3:$L$16,2,FALSE)))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IF(D118="X",0,IF(E118="X",0,VLOOKUP(E118,'16'!$K$3:$L$16,2,FALSE)))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IF(D119="X",0,IF(E119="X",0,VLOOKUP(E119,'16'!$K$3:$L$16,2,FALSE)))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IF(D120="X",0,IF(E120="X",0,VLOOKUP(E120,'16'!$K$3:$L$16,2,FALSE)))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IF(D121="X",0,IF(E121="X",0,VLOOKUP(E121,'16'!$K$3:$L$16,2,FALSE)))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IF(D122="X",0,IF(E122="X",0,VLOOKUP(E122,'16'!$K$3:$L$16,2,FALSE)))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IF(D123="X",0,IF(E123="X",0,VLOOKUP(E123,'16'!$K$3:$L$16,2,FALSE)))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IF(D124="X",0,IF(E124="X",0,VLOOKUP(E124,'16'!$K$3:$L$16,2,FALSE)))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IF(D125="X",0,IF(E125="X",0,VLOOKUP(E125,'16'!$K$3:$L$16,2,FALSE)))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IF(D126="X",0,IF(E126="X",0,VLOOKUP(E126,'16'!$K$3:$L$16,2,FALSE)))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IF(D127="X",0,IF(E127="X",0,VLOOKUP(E127,'16'!$K$3:$L$16,2,FALSE)))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IF(D128="X",0,IF(E128="X",0,VLOOKUP(E128,'16'!$K$3:$L$16,2,FALSE)))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IF(D129="X",0,IF(E129="X",0,VLOOKUP(E129,'16'!$K$3:$L$16,2,FALSE)))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IF(D130="X",0,IF(E130="X",0,VLOOKUP(E130,'16'!$K$3:$L$16,2,FALSE)))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IF(D131="X",0,IF(E131="X",0,VLOOKUP(E131,'16'!$K$3:$L$16,2,FALSE)))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IF(D132="X",0,IF(E132="X",0,VLOOKUP(E132,'16'!$K$3:$L$16,2,FALSE)))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IF(D133="X",0,IF(E133="X",0,VLOOKUP(E133,'16'!$K$3:$L$16,2,FALSE)))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IF(D134="X",0,IF(E134="X",0,VLOOKUP(E134,'16'!$K$3:$L$16,2,FALSE)))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IF(D135="X",0,IF(E135="X",0,VLOOKUP(E135,'16'!$K$3:$L$16,2,FALSE)))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IF(D136="X",0,IF(E136="X",0,VLOOKUP(E136,'16'!$K$3:$L$16,2,FALSE)))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IF(D137="X",0,IF(E137="X",0,VLOOKUP(E137,'16'!$K$3:$L$16,2,FALSE)))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IF(D138="X",0,IF(E138="X",0,VLOOKUP(E138,'16'!$K$3:$L$16,2,FALSE)))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IF(D139="X",0,IF(E139="X",0,VLOOKUP(E139,'16'!$K$3:$L$16,2,FALSE)))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IF(D140="X",0,IF(E140="X",0,VLOOKUP(E140,'16'!$K$3:$L$16,2,FALSE)))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IF(D141="X",0,IF(E141="X",0,VLOOKUP(E141,'16'!$K$3:$L$16,2,FALSE)))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IF(D142="X",0,IF(E142="X",0,VLOOKUP(E142,'16'!$K$3:$L$16,2,FALSE)))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IF(D143="X",0,IF(E143="X",0,VLOOKUP(E143,'16'!$K$3:$L$16,2,FALSE)))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IF(D144="X",0,IF(E144="X",0,VLOOKUP(E144,'16'!$K$3:$L$16,2,FALSE)))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IF(D145="X",0,IF(E145="X",0,VLOOKUP(E145,'16'!$K$3:$L$16,2,FALSE)))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IF(D146="X",0,IF(E146="X",0,VLOOKUP(E146,'16'!$K$3:$L$16,2,FALSE)))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IF(D147="X",0,IF(E147="X",0,VLOOKUP(E147,'16'!$K$3:$L$16,2,FALSE)))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IF(D148="X",0,IF(E148="X",0,VLOOKUP(E148,'16'!$K$3:$L$16,2,FALSE)))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IF(D149="X",0,IF(E149="X",0,VLOOKUP(E149,'16'!$K$3:$L$16,2,FALSE)))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IF(D150="X",0,IF(E150="X",0,VLOOKUP(E150,'16'!$K$3:$L$16,2,FALSE)))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IF(D151="X",0,IF(E151="X",0,VLOOKUP(E151,'16'!$K$3:$L$16,2,FALSE)))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IF(D152="X",0,IF(E152="X",0,VLOOKUP(E152,'16'!$K$3:$L$16,2,FALSE)))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IF(D153="X",0,IF(E153="X",0,VLOOKUP(E153,'16'!$K$3:$L$16,2,FALSE)))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IF(D154="X",0,IF(E154="X",0,VLOOKUP(E154,'16'!$K$3:$L$16,2,FALSE)))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IF(D155="X",0,IF(E155="X",0,VLOOKUP(E155,'16'!$K$3:$L$16,2,FALSE)))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IF(D156="X",0,IF(E156="X",0,VLOOKUP(E156,'16'!$K$3:$L$16,2,FALSE)))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IF(D157="X",0,IF(E157="X",0,VLOOKUP(E157,'16'!$K$3:$L$16,2,FALSE)))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IF(D158="X",0,IF(E158="X",0,VLOOKUP(E158,'16'!$K$3:$L$16,2,FALSE)))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IF(D159="X",0,IF(E159="X",0,VLOOKUP(E159,'16'!$K$3:$L$16,2,FALSE)))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IF(D160="X",0,IF(E160="X",0,VLOOKUP(E160,'16'!$K$3:$L$16,2,FALSE)))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IF(D161="X",0,IF(E161="X",0,VLOOKUP(E161,'16'!$K$3:$L$16,2,FALSE)))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IF(D162="X",0,IF(E162="X",0,VLOOKUP(E162,'16'!$K$3:$L$16,2,FALSE)))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IF(D163="X",0,IF(E163="X",0,VLOOKUP(E163,'16'!$K$3:$L$16,2,FALSE)))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IF(D164="X",0,IF(E164="X",0,VLOOKUP(E164,'16'!$K$3:$L$16,2,FALSE)))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IF(D165="X",0,IF(E165="X",0,VLOOKUP(E165,'16'!$K$3:$L$16,2,FALSE)))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IF(D166="X",0,IF(E166="X",0,VLOOKUP(E166,'16'!$K$3:$L$16,2,FALSE)))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IF(D167="X",0,IF(E167="X",0,VLOOKUP(E167,'16'!$K$3:$L$16,2,FALSE)))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IF(D168="X",0,IF(E168="X",0,VLOOKUP(E168,'16'!$K$3:$L$16,2,FALSE)))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IF(D169="X",0,IF(E169="X",0,VLOOKUP(E169,'16'!$K$3:$L$16,2,FALSE)))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IF(D170="X",0,IF(E170="X",0,VLOOKUP(E170,'16'!$K$3:$L$16,2,FALSE)))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IF(D171="X",0,IF(E171="X",0,VLOOKUP(E171,'16'!$K$3:$L$16,2,FALSE)))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IF(D172="X",0,IF(E172="X",0,VLOOKUP(E172,'16'!$K$3:$L$16,2,FALSE)))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IF(D173="X",0,IF(E173="X",0,VLOOKUP(E173,'16'!$K$3:$L$16,2,FALSE)))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IF(D174="X",0,IF(E174="X",0,VLOOKUP(E174,'16'!$K$3:$L$16,2,FALSE)))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IF(D175="X",0,IF(E175="X",0,VLOOKUP(E175,'16'!$K$3:$L$16,2,FALSE)))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IF(D176="X",0,IF(E176="X",0,VLOOKUP(E176,'16'!$K$3:$L$16,2,FALSE)))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IF(D177="X",0,IF(E177="X",0,VLOOKUP(E177,'16'!$K$3:$L$16,2,FALSE)))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IF(D178="X",0,IF(E178="X",0,VLOOKUP(E178,'16'!$K$3:$L$16,2,FALSE)))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IF(D179="X",0,IF(E179="X",0,VLOOKUP(E179,'16'!$K$3:$L$16,2,FALSE)))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IF(D180="X",0,IF(E180="X",0,VLOOKUP(E180,'16'!$K$3:$L$16,2,FALSE)))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IF(D181="X",0,IF(E181="X",0,VLOOKUP(E181,'16'!$K$3:$L$16,2,FALSE)))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IF(D182="X",0,IF(E182="X",0,VLOOKUP(E182,'16'!$K$3:$L$16,2,FALSE)))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IF(D183="X",0,IF(E183="X",0,VLOOKUP(E183,'16'!$K$3:$L$16,2,FALSE)))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IF(D184="X",0,IF(E184="X",0,VLOOKUP(E184,'16'!$K$3:$L$16,2,FALSE)))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IF(D185="X",0,IF(E185="X",0,VLOOKUP(E185,'16'!$K$3:$L$16,2,FALSE)))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IF(D186="X",0,IF(E186="X",0,VLOOKUP(E186,'16'!$K$3:$L$16,2,FALSE)))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IF(D187="X",0,IF(E187="X",0,VLOOKUP(E187,'16'!$K$3:$L$16,2,FALSE)))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IF(D188="X",0,IF(E188="X",0,VLOOKUP(E188,'16'!$K$3:$L$16,2,FALSE)))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IF(D189="X",0,IF(E189="X",0,VLOOKUP(E189,'16'!$K$3:$L$16,2,FALSE)))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IF(D190="X",0,IF(E190="X",0,VLOOKUP(E190,'16'!$K$3:$L$16,2,FALSE)))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IF(D191="X",0,IF(E191="X",0,VLOOKUP(E191,'16'!$K$3:$L$16,2,FALSE)))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IF(D192="X",0,IF(E192="X",0,VLOOKUP(E192,'16'!$K$3:$L$16,2,FALSE)))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IF(D193="X",0,IF(E193="X",0,VLOOKUP(E193,'16'!$K$3:$L$16,2,FALSE)))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IF(D194="X",0,IF(E194="X",0,VLOOKUP(E194,'16'!$K$3:$L$16,2,FALSE)))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IF(D195="X",0,IF(E195="X",0,VLOOKUP(E195,'16'!$K$3:$L$16,2,FALSE)))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IF(D196="X",0,IF(E196="X",0,VLOOKUP(E196,'16'!$K$3:$L$16,2,FALSE)))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IF(D197="X",0,IF(E197="X",0,VLOOKUP(E197,'16'!$K$3:$L$16,2,FALSE)))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IF(D198="X",0,IF(E198="X",0,VLOOKUP(E198,'16'!$K$3:$L$16,2,FALSE)))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IF(D199="X",0,IF(E199="X",0,VLOOKUP(E199,'16'!$K$3:$L$16,2,FALSE)))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IF(D200="X",0,IF(E200="X",0,VLOOKUP(E200,'16'!$K$3:$L$16,2,FALSE)))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IF(D201="X",0,IF(E201="X",0,VLOOKUP(E201,'16'!$K$3:$L$16,2,FALSE)))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IF(D202="X",0,IF(E202="X",0,VLOOKUP(E202,'16'!$K$3:$L$16,2,FALSE)))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IF(D203="X",0,IF(E203="X",0,VLOOKUP(E203,'16'!$K$3:$L$16,2,FALSE)))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IF(D204="X",0,IF(E204="X",0,VLOOKUP(E204,'16'!$K$3:$L$16,2,FALSE)))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IF(D205="X",0,IF(E205="X",0,VLOOKUP(E205,'16'!$K$3:$L$16,2,FALSE)))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IF(D206="X",0,IF(E206="X",0,VLOOKUP(E206,'16'!$K$3:$L$16,2,FALSE)))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IF(D207="X",0,IF(E207="X",0,VLOOKUP(E207,'16'!$K$3:$L$16,2,FALSE)))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IF(D208="X",0,IF(E208="X",0,VLOOKUP(E208,'16'!$K$3:$L$16,2,FALSE)))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IF(D209="X",0,IF(E209="X",0,VLOOKUP(E209,'16'!$K$3:$L$16,2,FALSE)))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IF(D210="X",0,IF(E210="X",0,VLOOKUP(E210,'16'!$K$3:$L$16,2,FALSE)))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IF(D211="X",0,IF(E211="X",0,VLOOKUP(E211,'16'!$K$3:$L$16,2,FALSE)))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IF(D212="X",0,IF(E212="X",0,VLOOKUP(E212,'16'!$K$3:$L$16,2,FALSE)))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IF(D213="X",0,IF(E213="X",0,VLOOKUP(E213,'16'!$K$3:$L$16,2,FALSE)))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IF(D214="X",0,IF(E214="X",0,VLOOKUP(E214,'16'!$K$3:$L$16,2,FALSE)))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IF(D215="X",0,IF(E215="X",0,VLOOKUP(E215,'16'!$K$3:$L$16,2,FALSE)))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IF(D216="X",0,IF(E216="X",0,VLOOKUP(E216,'16'!$K$3:$L$16,2,FALSE)))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IF(D217="X",0,IF(E217="X",0,VLOOKUP(E217,'16'!$K$3:$L$16,2,FALSE)))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IF(D218="X",0,IF(E218="X",0,VLOOKUP(E218,'16'!$K$3:$L$16,2,FALSE)))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IF(D219="X",0,IF(E219="X",0,VLOOKUP(E219,'16'!$K$3:$L$16,2,FALSE)))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IF(D220="X",0,IF(E220="X",0,VLOOKUP(E220,'16'!$K$3:$L$16,2,FALSE)))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IF(D221="X",0,IF(E221="X",0,VLOOKUP(E221,'16'!$K$3:$L$16,2,FALSE)))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IF(D222="X",0,IF(E222="X",0,VLOOKUP(E222,'16'!$K$3:$L$16,2,FALSE)))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IF(D223="X",0,IF(E223="X",0,VLOOKUP(E223,'16'!$K$3:$L$16,2,FALSE)))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IF(D224="X",0,IF(E224="X",0,VLOOKUP(E224,'16'!$K$3:$L$16,2,FALSE)))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IF(D225="X",0,IF(E225="X",0,VLOOKUP(E225,'16'!$K$3:$L$16,2,FALSE)))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IF(D226="X",0,IF(E226="X",0,VLOOKUP(E226,'16'!$K$3:$L$16,2,FALSE)))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IF(D227="X",0,IF(E227="X",0,VLOOKUP(E227,'16'!$K$3:$L$16,2,FALSE)))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IF(D228="X",0,IF(E228="X",0,VLOOKUP(E228,'16'!$K$3:$L$16,2,FALSE)))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IF(D229="X",0,IF(E229="X",0,VLOOKUP(E229,'16'!$K$3:$L$16,2,FALSE)))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IF(D230="X",0,IF(E230="X",0,VLOOKUP(E230,'16'!$K$3:$L$16,2,FALSE)))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IF(D231="X",0,IF(E231="X",0,VLOOKUP(E231,'16'!$K$3:$L$16,2,FALSE)))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IF(D232="X",0,IF(E232="X",0,VLOOKUP(E232,'16'!$K$3:$L$16,2,FALSE)))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IF(D233="X",0,IF(E233="X",0,VLOOKUP(E233,'16'!$K$3:$L$16,2,FALSE)))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IF(D234="X",0,IF(E234="X",0,VLOOKUP(E234,'16'!$K$3:$L$16,2,FALSE)))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IF(D235="X",0,IF(E235="X",0,VLOOKUP(E235,'16'!$K$3:$L$16,2,FALSE)))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IF(D236="X",0,IF(E236="X",0,VLOOKUP(E236,'16'!$K$3:$L$16,2,FALSE)))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IF(D237="X",0,IF(E237="X",0,VLOOKUP(E237,'16'!$K$3:$L$16,2,FALSE)))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IF(D238="X",0,IF(E238="X",0,VLOOKUP(E238,'16'!$K$3:$L$16,2,FALSE)))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IF(D239="X",0,IF(E239="X",0,VLOOKUP(E239,'16'!$K$3:$L$16,2,FALSE)))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IF(D240="X",0,IF(E240="X",0,VLOOKUP(E240,'16'!$K$3:$L$16,2,FALSE)))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IF(D241="X",0,IF(E241="X",0,VLOOKUP(E241,'16'!$K$3:$L$16,2,FALSE)))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IF(D242="X",0,IF(E242="X",0,VLOOKUP(E242,'16'!$K$3:$L$16,2,FALSE)))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IF(D243="X",0,IF(E243="X",0,VLOOKUP(E243,'16'!$K$3:$L$16,2,FALSE)))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IF(D244="X",0,IF(E244="X",0,VLOOKUP(E244,'16'!$K$3:$L$16,2,FALSE)))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IF(D245="X",0,IF(E245="X",0,VLOOKUP(E245,'16'!$K$3:$L$16,2,FALSE)))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IF(D246="X",0,IF(E246="X",0,VLOOKUP(E246,'16'!$K$3:$L$16,2,FALSE)))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IF(D247="X",0,IF(E247="X",0,VLOOKUP(E247,'16'!$K$3:$L$16,2,FALSE)))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IF(D248="X",0,IF(E248="X",0,VLOOKUP(E248,'16'!$K$3:$L$16,2,FALSE)))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IF(D249="X",0,IF(E249="X",0,VLOOKUP(E249,'16'!$K$3:$L$16,2,FALSE)))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IF(D250="X",0,IF(E250="X",0,VLOOKUP(E250,'16'!$K$3:$L$16,2,FALSE)))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IF(D251="X",0,IF(E251="X",0,VLOOKUP(E251,'16'!$K$3:$L$16,2,FALSE)))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IF(D252="X",0,IF(E252="X",0,VLOOKUP(E252,'16'!$K$3:$L$16,2,FALSE)))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IF(D253="X",0,IF(E253="X",0,VLOOKUP(E253,'16'!$K$3:$L$16,2,FALSE)))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IF(D254="X",0,IF(E254="X",0,VLOOKUP(E254,'16'!$K$3:$L$16,2,FALSE)))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IF(D255="X",0,IF(E255="X",0,VLOOKUP(E255,'16'!$K$3:$L$16,2,FALSE)))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IF(D256="X",0,IF(E256="X",0,VLOOKUP(E256,'16'!$K$3:$L$16,2,FALSE)))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IF(D257="X",0,IF(E257="X",0,VLOOKUP(E257,'16'!$K$3:$L$16,2,FALSE)))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IF(D258="X",0,IF(E258="X",0,VLOOKUP(E258,'16'!$K$3:$L$16,2,FALSE)))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IF(D259="X",0,IF(E259="X",0,VLOOKUP(E259,'16'!$K$3:$L$16,2,FALSE)))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IF(D260="X",0,IF(E260="X",0,VLOOKUP(E260,'16'!$K$3:$L$16,2,FALSE)))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IF(D261="X",0,IF(E261="X",0,VLOOKUP(E261,'16'!$K$3:$L$16,2,FALSE)))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IF(D262="X",0,IF(E262="X",0,VLOOKUP(E262,'16'!$K$3:$L$16,2,FALSE)))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IF(D263="X",0,IF(E263="X",0,VLOOKUP(E263,'16'!$K$3:$L$16,2,FALSE)))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IF(D264="X",0,IF(E264="X",0,VLOOKUP(E264,'16'!$K$3:$L$16,2,FALSE)))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IF(D265="X",0,IF(E265="X",0,VLOOKUP(E265,'16'!$K$3:$L$16,2,FALSE)))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IF(D266="X",0,IF(E266="X",0,VLOOKUP(E266,'16'!$K$3:$L$16,2,FALSE)))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IF(D267="X",0,IF(E267="X",0,VLOOKUP(E267,'16'!$K$3:$L$16,2,FALSE)))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IF(D268="X",0,IF(E268="X",0,VLOOKUP(E268,'16'!$K$3:$L$16,2,FALSE)))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IF(D269="X",0,IF(E269="X",0,VLOOKUP(E269,'16'!$K$3:$L$16,2,FALSE)))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IF(D270="X",0,IF(E270="X",0,VLOOKUP(E270,'16'!$K$3:$L$16,2,FALSE)))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IF(D271="X",0,IF(E271="X",0,VLOOKUP(E271,'16'!$K$3:$L$16,2,FALSE)))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IF(D272="X",0,IF(E272="X",0,VLOOKUP(E272,'16'!$K$3:$L$16,2,FALSE)))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IF(D273="X",0,IF(E273="X",0,VLOOKUP(E273,'16'!$K$3:$L$16,2,FALSE)))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IF(D274="X",0,IF(E274="X",0,VLOOKUP(E274,'16'!$K$3:$L$16,2,FALSE)))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IF(D275="X",0,IF(E275="X",0,VLOOKUP(E275,'16'!$K$3:$L$16,2,FALSE)))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IF(D276="X",0,IF(E276="X",0,VLOOKUP(E276,'16'!$K$3:$L$16,2,FALSE)))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IF(D277="X",0,IF(E277="X",0,VLOOKUP(E277,'16'!$K$3:$L$16,2,FALSE)))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IF(D278="X",0,IF(E278="X",0,VLOOKUP(E278,'16'!$K$3:$L$16,2,FALSE)))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IF(D279="X",0,IF(E279="X",0,VLOOKUP(E279,'16'!$K$3:$L$16,2,FALSE)))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IF(D280="X",0,IF(E280="X",0,VLOOKUP(E280,'16'!$K$3:$L$16,2,FALSE)))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IF(D281="X",0,IF(E281="X",0,VLOOKUP(E281,'16'!$K$3:$L$16,2,FALSE)))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IF(D282="X",0,IF(E282="X",0,VLOOKUP(E282,'16'!$K$3:$L$16,2,FALSE)))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IF(D283="X",0,IF(E283="X",0,VLOOKUP(E283,'16'!$K$3:$L$16,2,FALSE)))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IF(D284="X",0,IF(E284="X",0,VLOOKUP(E284,'16'!$K$3:$L$16,2,FALSE)))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IF(D285="X",0,IF(E285="X",0,VLOOKUP(E285,'16'!$K$3:$L$16,2,FALSE)))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IF(D286="X",0,IF(E286="X",0,VLOOKUP(E286,'16'!$K$3:$L$16,2,FALSE)))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IF(D287="X",0,IF(E287="X",0,VLOOKUP(E287,'16'!$K$3:$L$16,2,FALSE)))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IF(D288="X",0,IF(E288="X",0,VLOOKUP(E288,'16'!$K$3:$L$16,2,FALSE)))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IF(D289="X",0,IF(E289="X",0,VLOOKUP(E289,'16'!$K$3:$L$16,2,FALSE)))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IF(D290="X",0,IF(E290="X",0,VLOOKUP(E290,'16'!$K$3:$L$16,2,FALSE)))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IF(D291="X",0,IF(E291="X",0,VLOOKUP(E291,'16'!$K$3:$L$16,2,FALSE)))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IF(D292="X",0,IF(E292="X",0,VLOOKUP(E292,'16'!$K$3:$L$16,2,FALSE)))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IF(D293="X",0,IF(E293="X",0,VLOOKUP(E293,'16'!$K$3:$L$16,2,FALSE)))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IF(D294="X",0,IF(E294="X",0,VLOOKUP(E294,'16'!$K$3:$L$16,2,FALSE)))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IF(D295="X",0,IF(E295="X",0,VLOOKUP(E295,'16'!$K$3:$L$16,2,FALSE)))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IF(D296="X",0,IF(E296="X",0,VLOOKUP(E296,'16'!$K$3:$L$16,2,FALSE)))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IF(D297="X",0,IF(E297="X",0,VLOOKUP(E297,'16'!$K$3:$L$16,2,FALSE)))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IF(D298="X",0,IF(E298="X",0,VLOOKUP(E298,'16'!$K$3:$L$16,2,FALSE)))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IF(D299="X",0,IF(E299="X",0,VLOOKUP(E299,'16'!$K$3:$L$16,2,FALSE)))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IF(D300="X",0,IF(E300="X",0,VLOOKUP(E300,'16'!$K$3:$L$16,2,FALSE)))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IF(D301="X",0,IF(E301="X",0,VLOOKUP(E301,'16'!$K$3:$L$16,2,FALSE)))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IF(D302="X",0,IF(E302="X",0,VLOOKUP(E302,'16'!$K$3:$L$16,2,FALSE)))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IF(D303="X",0,IF(E303="X",0,VLOOKUP(E303,'16'!$K$3:$L$16,2,FALSE)))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IF(D304="X",0,IF(E304="X",0,VLOOKUP(E304,'16'!$K$3:$L$16,2,FALSE)))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IF(D305="X",0,IF(E305="X",0,VLOOKUP(E305,'16'!$K$3:$L$16,2,FALSE)))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IF(D306="X",0,IF(E306="X",0,VLOOKUP(E306,'16'!$K$3:$L$16,2,FALSE)))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IF(D307="X",0,IF(E307="X",0,VLOOKUP(E307,'16'!$K$3:$L$16,2,FALSE)))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IF(D308="X",0,IF(E308="X",0,VLOOKUP(E308,'16'!$K$3:$L$16,2,FALSE)))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IF(D309="X",0,IF(E309="X",0,VLOOKUP(E309,'16'!$K$3:$L$16,2,FALSE)))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IF(D310="X",0,IF(E310="X",0,VLOOKUP(E310,'16'!$K$3:$L$16,2,FALSE)))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IF(D311="X",0,IF(E311="X",0,VLOOKUP(E311,'16'!$K$3:$L$16,2,FALSE)))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IF(D312="X",0,IF(E312="X",0,VLOOKUP(E312,'16'!$K$3:$L$16,2,FALSE)))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IF(D313="X",0,IF(E313="X",0,VLOOKUP(E313,'16'!$K$3:$L$16,2,FALSE)))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IF(D314="X",0,IF(E314="X",0,VLOOKUP(E314,'16'!$K$3:$L$16,2,FALSE)))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IF(D315="X",0,IF(E315="X",0,VLOOKUP(E315,'16'!$K$3:$L$16,2,FALSE)))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IF(D316="X",0,IF(E316="X",0,VLOOKUP(E316,'16'!$K$3:$L$16,2,FALSE)))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IF(D317="X",0,IF(E317="X",0,VLOOKUP(E317,'16'!$K$3:$L$16,2,FALSE)))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IF(D318="X",0,IF(E318="X",0,VLOOKUP(E318,'16'!$K$3:$L$16,2,FALSE)))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IF(D319="X",0,IF(E319="X",0,VLOOKUP(E319,'16'!$K$3:$L$16,2,FALSE)))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IF(D320="X",0,IF(E320="X",0,VLOOKUP(E320,'16'!$K$3:$L$16,2,FALSE)))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IF(D321="X",0,IF(E321="X",0,VLOOKUP(E321,'16'!$K$3:$L$16,2,FALSE)))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IF(D322="X",0,IF(E322="X",0,VLOOKUP(E322,'16'!$K$3:$L$16,2,FALSE)))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IF(D323="X",0,IF(E323="X",0,VLOOKUP(E323,'16'!$K$3:$L$16,2,FALSE)))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IF(D324="X",0,IF(E324="X",0,VLOOKUP(E324,'16'!$K$3:$L$16,2,FALSE)))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IF(D325="X",0,IF(E325="X",0,VLOOKUP(E325,'16'!$K$3:$L$16,2,FALSE)))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IF(D326="X",0,IF(E326="X",0,VLOOKUP(E326,'16'!$K$3:$L$16,2,FALSE)))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IF(D327="X",0,IF(E327="X",0,VLOOKUP(E327,'16'!$K$3:$L$16,2,FALSE)))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IF(D328="X",0,IF(E328="X",0,VLOOKUP(E328,'16'!$K$3:$L$16,2,FALSE)))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IF(D329="X",0,IF(E329="X",0,VLOOKUP(E329,'16'!$K$3:$L$16,2,FALSE)))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IF(D330="X",0,IF(E330="X",0,VLOOKUP(E330,'16'!$K$3:$L$16,2,FALSE)))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IF(D331="X",0,IF(E331="X",0,VLOOKUP(E331,'16'!$K$3:$L$16,2,FALSE)))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IF(D332="X",0,IF(E332="X",0,VLOOKUP(E332,'16'!$K$3:$L$16,2,FALSE)))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IF(D333="X",0,IF(E333="X",0,VLOOKUP(E333,'16'!$K$3:$L$16,2,FALSE)))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IF(D334="X",0,IF(E334="X",0,VLOOKUP(E334,'16'!$K$3:$L$16,2,FALSE)))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IF(D335="X",0,IF(E335="X",0,VLOOKUP(E335,'16'!$K$3:$L$16,2,FALSE)))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IF(D336="X",0,IF(E336="X",0,VLOOKUP(E336,'16'!$K$3:$L$16,2,FALSE)))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IF(D337="X",0,IF(E337="X",0,VLOOKUP(E337,'16'!$K$3:$L$16,2,FALSE)))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IF(D338="X",0,IF(E338="X",0,VLOOKUP(E338,'16'!$K$3:$L$16,2,FALSE)))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IF(D339="X",0,IF(E339="X",0,VLOOKUP(E339,'16'!$K$3:$L$16,2,FALSE)))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IF(D340="X",0,IF(E340="X",0,VLOOKUP(E340,'16'!$K$3:$L$16,2,FALSE)))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IF(D341="X",0,IF(E341="X",0,VLOOKUP(E341,'16'!$K$3:$L$16,2,FALSE)))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IF(D342="X",0,IF(E342="X",0,VLOOKUP(E342,'16'!$K$3:$L$16,2,FALSE)))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IF(D343="X",0,IF(E343="X",0,VLOOKUP(E343,'16'!$K$3:$L$16,2,FALSE)))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IF(D344="X",0,IF(E344="X",0,VLOOKUP(E344,'16'!$K$3:$L$16,2,FALSE)))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IF(D345="X",0,IF(E345="X",0,VLOOKUP(E345,'16'!$K$3:$L$16,2,FALSE)))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IF(D346="X",0,IF(E346="X",0,VLOOKUP(E346,'16'!$K$3:$L$16,2,FALSE)))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IF(D347="X",0,IF(E347="X",0,VLOOKUP(E347,'16'!$K$3:$L$16,2,FALSE)))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IF(D348="X",0,IF(E348="X",0,VLOOKUP(E348,'16'!$K$3:$L$16,2,FALSE)))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IF(D349="X",0,IF(E349="X",0,VLOOKUP(E349,'16'!$K$3:$L$16,2,FALSE)))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IF(D350="X",0,IF(E350="X",0,VLOOKUP(E350,'16'!$K$3:$L$16,2,FALSE)))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IF(D351="X",0,IF(E351="X",0,VLOOKUP(E351,'16'!$K$3:$L$16,2,FALSE)))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IF(D352="X",0,IF(E352="X",0,VLOOKUP(E352,'16'!$K$3:$L$16,2,FALSE)))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IF(D353="X",0,IF(E353="X",0,VLOOKUP(E353,'16'!$K$3:$L$16,2,FALSE)))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IF(D354="X",0,IF(E354="X",0,VLOOKUP(E354,'16'!$K$3:$L$16,2,FALSE)))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IF(D355="X",0,IF(E355="X",0,VLOOKUP(E355,'16'!$K$3:$L$16,2,FALSE)))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IF(D356="X",0,IF(E356="X",0,VLOOKUP(E356,'16'!$K$3:$L$16,2,FALSE)))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IF(D357="X",0,IF(E357="X",0,VLOOKUP(E357,'16'!$K$3:$L$16,2,FALSE)))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IF(D358="X",0,IF(E358="X",0,VLOOKUP(E358,'16'!$K$3:$L$16,2,FALSE)))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IF(D359="X",0,IF(E359="X",0,VLOOKUP(E359,'16'!$K$3:$L$16,2,FALSE)))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IF(D360="X",0,IF(E360="X",0,VLOOKUP(E360,'16'!$K$3:$L$16,2,FALSE)))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IF(D361="X",0,IF(E361="X",0,VLOOKUP(E361,'16'!$K$3:$L$16,2,FALSE)))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IF(D362="X",0,IF(E362="X",0,VLOOKUP(E362,'16'!$K$3:$L$16,2,FALSE)))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IF(D363="X",0,IF(E363="X",0,VLOOKUP(E363,'16'!$K$3:$L$16,2,FALSE)))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IF(D364="X",0,IF(E364="X",0,VLOOKUP(E364,'16'!$K$3:$L$16,2,FALSE)))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IF(D365="X",0,IF(E365="X",0,VLOOKUP(E365,'16'!$K$3:$L$16,2,FALSE)))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IF(D366="X",0,IF(E366="X",0,VLOOKUP(E366,'16'!$K$3:$L$16,2,FALSE)))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IF(D367="X",0,IF(E367="X",0,VLOOKUP(E367,'16'!$K$3:$L$16,2,FALSE)))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IF(D368="X",0,IF(E368="X",0,VLOOKUP(E368,'16'!$K$3:$L$16,2,FALSE)))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IF(D369="X",0,IF(E369="X",0,VLOOKUP(E369,'16'!$K$3:$L$16,2,FALSE)))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IF(D370="X",0,IF(E370="X",0,VLOOKUP(E370,'16'!$K$3:$L$16,2,FALSE)))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IF(D371="X",0,IF(E371="X",0,VLOOKUP(E371,'16'!$K$3:$L$16,2,FALSE)))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IF(D372="X",0,IF(E372="X",0,VLOOKUP(E372,'16'!$K$3:$L$16,2,FALSE)))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IF(D373="X",0,IF(E373="X",0,VLOOKUP(E373,'16'!$K$3:$L$16,2,FALSE)))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IF(D374="X",0,IF(E374="X",0,VLOOKUP(E374,'16'!$K$3:$L$16,2,FALSE)))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IF(D375="X",0,IF(E375="X",0,VLOOKUP(E375,'16'!$K$3:$L$16,2,FALSE)))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IF(D376="X",0,IF(E376="X",0,VLOOKUP(E376,'16'!$K$3:$L$16,2,FALSE)))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IF(D377="X",0,IF(E377="X",0,VLOOKUP(E377,'16'!$K$3:$L$16,2,FALSE)))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IF(D378="X",0,IF(E378="X",0,VLOOKUP(E378,'16'!$K$3:$L$16,2,FALSE)))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IF(D379="X",0,IF(E379="X",0,VLOOKUP(E379,'16'!$K$3:$L$16,2,FALSE)))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IF(D380="X",0,IF(E380="X",0,VLOOKUP(E380,'16'!$K$3:$L$16,2,FALSE)))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IF(D381="X",0,IF(E381="X",0,VLOOKUP(E381,'16'!$K$3:$L$16,2,FALSE)))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IF(D382="X",0,IF(E382="X",0,VLOOKUP(E382,'16'!$K$3:$L$16,2,FALSE)))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IF(D383="X",0,IF(E383="X",0,VLOOKUP(E383,'16'!$K$3:$L$16,2,FALSE)))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IF(D384="X",0,IF(E384="X",0,VLOOKUP(E384,'16'!$K$3:$L$16,2,FALSE)))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IF(D385="X",0,IF(E385="X",0,VLOOKUP(E385,'16'!$K$3:$L$16,2,FALSE)))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IF(D386="X",0,IF(E386="X",0,VLOOKUP(E386,'16'!$K$3:$L$16,2,FALSE)))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IF(D387="X",0,IF(E387="X",0,VLOOKUP(E387,'16'!$K$3:$L$16,2,FALSE)))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IF(D388="X",0,IF(E388="X",0,VLOOKUP(E388,'16'!$K$3:$L$16,2,FALSE)))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IF(D389="X",0,IF(E389="X",0,VLOOKUP(E389,'16'!$K$3:$L$16,2,FALSE)))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IF(D390="X",0,IF(E390="X",0,VLOOKUP(E390,'16'!$K$3:$L$16,2,FALSE)))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IF(D391="X",0,IF(E391="X",0,VLOOKUP(E391,'16'!$K$3:$L$16,2,FALSE)))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IF(D392="X",0,IF(E392="X",0,VLOOKUP(E392,'16'!$K$3:$L$16,2,FALSE)))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IF(D393="X",0,IF(E393="X",0,VLOOKUP(E393,'16'!$K$3:$L$16,2,FALSE)))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IF(D394="X",0,IF(E394="X",0,VLOOKUP(E394,'16'!$K$3:$L$16,2,FALSE)))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IF(D395="X",0,IF(E395="X",0,VLOOKUP(E395,'16'!$K$3:$L$16,2,FALSE)))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IF(D396="X",0,IF(E396="X",0,VLOOKUP(E396,'16'!$K$3:$L$16,2,FALSE)))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IF(D397="X",0,IF(E397="X",0,VLOOKUP(E397,'16'!$K$3:$L$16,2,FALSE)))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IF(D398="X",0,IF(E398="X",0,VLOOKUP(E398,'16'!$K$3:$L$16,2,FALSE)))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IF(D399="X",0,IF(E399="X",0,VLOOKUP(E399,'16'!$K$3:$L$16,2,FALSE)))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IF(D400="X",0,IF(E400="X",0,VLOOKUP(E400,'16'!$K$3:$L$16,2,FALSE)))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IF(D401="X",0,IF(E401="X",0,VLOOKUP(E401,'16'!$K$3:$L$16,2,FALSE)))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IF(D402="X",0,IF(E402="X",0,VLOOKUP(E402,'16'!$K$3:$L$16,2,FALSE)))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IF(D403="X",0,IF(E403="X",0,VLOOKUP(E403,'16'!$K$3:$L$16,2,FALSE)))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IF(D404="X",0,IF(E404="X",0,VLOOKUP(E404,'16'!$K$3:$L$16,2,FALSE)))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IF(D405="X",0,IF(E405="X",0,VLOOKUP(E405,'16'!$K$3:$L$16,2,FALSE)))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IF(D406="X",0,IF(E406="X",0,VLOOKUP(E406,'16'!$K$3:$L$16,2,FALSE)))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IF(D407="X",0,IF(E407="X",0,VLOOKUP(E407,'16'!$K$3:$L$16,2,FALSE)))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IF(D408="X",0,IF(E408="X",0,VLOOKUP(E408,'16'!$K$3:$L$16,2,FALSE)))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IF(D409="X",0,IF(E409="X",0,VLOOKUP(E409,'16'!$K$3:$L$16,2,FALSE)))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IF(D410="X",0,IF(E410="X",0,VLOOKUP(E410,'16'!$K$3:$L$16,2,FALSE)))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IF(D411="X",0,IF(E411="X",0,VLOOKUP(E411,'16'!$K$3:$L$16,2,FALSE)))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IF(D412="X",0,IF(E412="X",0,VLOOKUP(E412,'16'!$K$3:$L$16,2,FALSE)))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IF(D413="X",0,IF(E413="X",0,VLOOKUP(E413,'16'!$K$3:$L$16,2,FALSE)))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IF(D414="X",0,IF(E414="X",0,VLOOKUP(E414,'16'!$K$3:$L$16,2,FALSE)))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IF(D415="X",0,IF(E415="X",0,VLOOKUP(E415,'16'!$K$3:$L$16,2,FALSE)))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IF(D416="X",0,IF(E416="X",0,VLOOKUP(E416,'16'!$K$3:$L$16,2,FALSE)))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IF(D417="X",0,IF(E417="X",0,VLOOKUP(E417,'16'!$K$3:$L$16,2,FALSE)))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IF(D418="X",0,IF(E418="X",0,VLOOKUP(E418,'16'!$K$3:$L$16,2,FALSE)))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IF(D419="X",0,IF(E419="X",0,VLOOKUP(E419,'16'!$K$3:$L$16,2,FALSE)))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IF(D420="X",0,IF(E420="X",0,VLOOKUP(E420,'16'!$K$3:$L$16,2,FALSE)))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IF(D421="X",0,IF(E421="X",0,VLOOKUP(E421,'16'!$K$3:$L$16,2,FALSE)))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IF(D422="X",0,IF(E422="X",0,VLOOKUP(E422,'16'!$K$3:$L$16,2,FALSE)))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IF(D423="X",0,IF(E423="X",0,VLOOKUP(E423,'16'!$K$3:$L$16,2,FALSE)))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IF(D424="X",0,IF(E424="X",0,VLOOKUP(E424,'16'!$K$3:$L$16,2,FALSE)))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IF(D425="X",0,IF(E425="X",0,VLOOKUP(E425,'16'!$K$3:$L$16,2,FALSE)))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IF(D426="X",0,IF(E426="X",0,VLOOKUP(E426,'16'!$K$3:$L$16,2,FALSE)))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IF(D427="X",0,IF(E427="X",0,VLOOKUP(E427,'16'!$K$3:$L$16,2,FALSE)))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IF(D428="X",0,IF(E428="X",0,VLOOKUP(E428,'16'!$K$3:$L$16,2,FALSE)))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IF(D429="X",0,IF(E429="X",0,VLOOKUP(E429,'16'!$K$3:$L$16,2,FALSE)))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IF(D430="X",0,IF(E430="X",0,VLOOKUP(E430,'16'!$K$3:$L$16,2,FALSE)))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IF(D431="X",0,IF(E431="X",0,VLOOKUP(E431,'16'!$K$3:$L$16,2,FALSE)))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IF(D432="X",0,IF(E432="X",0,VLOOKUP(E432,'16'!$K$3:$L$16,2,FALSE)))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IF(D433="X",0,IF(E433="X",0,VLOOKUP(E433,'16'!$K$3:$L$16,2,FALSE)))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IF(D434="X",0,IF(E434="X",0,VLOOKUP(E434,'16'!$K$3:$L$16,2,FALSE)))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IF(D435="X",0,IF(E435="X",0,VLOOKUP(E435,'16'!$K$3:$L$16,2,FALSE)))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IF(D436="X",0,IF(E436="X",0,VLOOKUP(E436,'16'!$K$3:$L$16,2,FALSE)))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IF(D437="X",0,IF(E437="X",0,VLOOKUP(E437,'16'!$K$3:$L$16,2,FALSE)))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IF(D438="X",0,IF(E438="X",0,VLOOKUP(E438,'16'!$K$3:$L$16,2,FALSE)))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IF(D439="X",0,IF(E439="X",0,VLOOKUP(E439,'16'!$K$3:$L$16,2,FALSE)))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IF(D440="X",0,IF(E440="X",0,VLOOKUP(E440,'16'!$K$3:$L$16,2,FALSE)))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IF(D441="X",0,IF(E441="X",0,VLOOKUP(E441,'16'!$K$3:$L$16,2,FALSE)))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IF(D442="X",0,IF(E442="X",0,VLOOKUP(E442,'16'!$K$3:$L$16,2,FALSE)))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IF(D443="X",0,IF(E443="X",0,VLOOKUP(E443,'16'!$K$3:$L$16,2,FALSE)))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IF(D444="X",0,IF(E444="X",0,VLOOKUP(E444,'16'!$K$3:$L$16,2,FALSE)))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IF(D445="X",0,IF(E445="X",0,VLOOKUP(E445,'16'!$K$3:$L$16,2,FALSE)))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IF(D446="X",0,IF(E446="X",0,VLOOKUP(E446,'16'!$K$3:$L$16,2,FALSE)))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IF(D447="X",0,IF(E447="X",0,VLOOKUP(E447,'16'!$K$3:$L$16,2,FALSE)))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IF(D448="X",0,IF(E448="X",0,VLOOKUP(E448,'16'!$K$3:$L$16,2,FALSE)))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IF(D449="X",0,IF(E449="X",0,VLOOKUP(E449,'16'!$K$3:$L$16,2,FALSE)))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IF(D450="X",0,IF(E450="X",0,VLOOKUP(E450,'16'!$K$3:$L$16,2,FALSE)))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IF(D451="X",0,IF(E451="X",0,VLOOKUP(E451,'16'!$K$3:$L$16,2,FALSE)))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IF(D452="X",0,IF(E452="X",0,VLOOKUP(E452,'16'!$K$3:$L$16,2,FALSE)))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IF(D453="X",0,IF(E453="X",0,VLOOKUP(E453,'16'!$K$3:$L$16,2,FALSE)))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IF(D454="X",0,IF(E454="X",0,VLOOKUP(E454,'16'!$K$3:$L$16,2,FALSE)))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IF(D455="X",0,IF(E455="X",0,VLOOKUP(E455,'16'!$K$3:$L$16,2,FALSE)))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IF(D456="X",0,IF(E456="X",0,VLOOKUP(E456,'16'!$K$3:$L$16,2,FALSE)))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IF(D457="X",0,IF(E457="X",0,VLOOKUP(E457,'16'!$K$3:$L$16,2,FALSE)))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IF(D458="X",0,IF(E458="X",0,VLOOKUP(E458,'16'!$K$3:$L$16,2,FALSE)))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IF(D459="X",0,IF(E459="X",0,VLOOKUP(E459,'16'!$K$3:$L$16,2,FALSE)))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IF(D460="X",0,IF(E460="X",0,VLOOKUP(E460,'16'!$K$3:$L$16,2,FALSE)))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IF(D461="X",0,IF(E461="X",0,VLOOKUP(E461,'16'!$K$3:$L$16,2,FALSE)))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IF(D462="X",0,IF(E462="X",0,VLOOKUP(E462,'16'!$K$3:$L$16,2,FALSE)))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IF(D463="X",0,IF(E463="X",0,VLOOKUP(E463,'16'!$K$3:$L$16,2,FALSE)))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IF(D464="X",0,IF(E464="X",0,VLOOKUP(E464,'16'!$K$3:$L$16,2,FALSE)))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IF(D465="X",0,IF(E465="X",0,VLOOKUP(E465,'16'!$K$3:$L$16,2,FALSE)))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IF(D466="X",0,IF(E466="X",0,VLOOKUP(E466,'16'!$K$3:$L$16,2,FALSE)))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IF(D467="X",0,IF(E467="X",0,VLOOKUP(E467,'16'!$K$3:$L$16,2,FALSE)))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IF(D468="X",0,IF(E468="X",0,VLOOKUP(E468,'16'!$K$3:$L$16,2,FALSE)))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IF(D469="X",0,IF(E469="X",0,VLOOKUP(E469,'16'!$K$3:$L$16,2,FALSE)))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IF(D470="X",0,IF(E470="X",0,VLOOKUP(E470,'16'!$K$3:$L$16,2,FALSE)))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IF(D471="X",0,IF(E471="X",0,VLOOKUP(E471,'16'!$K$3:$L$16,2,FALSE)))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IF(D472="X",0,IF(E472="X",0,VLOOKUP(E472,'16'!$K$3:$L$16,2,FALSE)))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IF(D473="X",0,IF(E473="X",0,VLOOKUP(E473,'16'!$K$3:$L$16,2,FALSE)))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IF(D474="X",0,IF(E474="X",0,VLOOKUP(E474,'16'!$K$3:$L$16,2,FALSE)))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IF(D475="X",0,IF(E475="X",0,VLOOKUP(E475,'16'!$K$3:$L$16,2,FALSE)))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IF(D476="X",0,IF(E476="X",0,VLOOKUP(E476,'16'!$K$3:$L$16,2,FALSE)))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IF(D477="X",0,IF(E477="X",0,VLOOKUP(E477,'16'!$K$3:$L$16,2,FALSE)))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IF(D478="X",0,IF(E478="X",0,VLOOKUP(E478,'16'!$K$3:$L$16,2,FALSE)))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IF(D479="X",0,IF(E479="X",0,VLOOKUP(E479,'16'!$K$3:$L$16,2,FALSE)))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IF(D480="X",0,IF(E480="X",0,VLOOKUP(E480,'16'!$K$3:$L$16,2,FALSE)))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IF(D481="X",0,IF(E481="X",0,VLOOKUP(E481,'16'!$K$3:$L$16,2,FALSE)))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IF(D482="X",0,IF(E482="X",0,VLOOKUP(E482,'16'!$K$3:$L$16,2,FALSE)))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IF(D483="X",0,IF(E483="X",0,VLOOKUP(E483,'16'!$K$3:$L$16,2,FALSE)))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IF(D484="X",0,IF(E484="X",0,VLOOKUP(E484,'16'!$K$3:$L$16,2,FALSE)))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IF(D485="X",0,IF(E485="X",0,VLOOKUP(E485,'16'!$K$3:$L$16,2,FALSE)))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IF(D486="X",0,IF(E486="X",0,VLOOKUP(E486,'16'!$K$3:$L$16,2,FALSE)))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IF(D487="X",0,IF(E487="X",0,VLOOKUP(E487,'16'!$K$3:$L$16,2,FALSE)))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IF(D488="X",0,IF(E488="X",0,VLOOKUP(E488,'16'!$K$3:$L$16,2,FALSE)))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IF(D489="X",0,IF(E489="X",0,VLOOKUP(E489,'16'!$K$3:$L$16,2,FALSE)))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IF(D490="X",0,IF(E490="X",0,VLOOKUP(E490,'16'!$K$3:$L$16,2,FALSE)))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IF(D491="X",0,IF(E491="X",0,VLOOKUP(E491,'16'!$K$3:$L$16,2,FALSE)))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IF(D492="X",0,IF(E492="X",0,VLOOKUP(E492,'16'!$K$3:$L$16,2,FALSE)))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IF(D493="X",0,IF(E493="X",0,VLOOKUP(E493,'16'!$K$3:$L$16,2,FALSE)))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IF(D494="X",0,IF(E494="X",0,VLOOKUP(E494,'16'!$K$3:$L$16,2,FALSE)))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KZHf7g9pXUwhR5e5Tyu7stAiDfgAOdqTlZaV2InvBa7IEb2eeKSr3ThFDgdnTU+bfhvVyWkxFAIXzEbEh7oa3A==" saltValue="qseLx8pEnD+VIrHoGiCW4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17,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'17a'!P499/M3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17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'17a'!P500/M4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17</v>
      </c>
      <c r="C5" s="201"/>
      <c r="D5" s="201"/>
      <c r="E5" s="201"/>
      <c r="F5" s="197" t="s">
        <v>84</v>
      </c>
      <c r="G5" s="197"/>
      <c r="H5" s="53">
        <f>'Kosten VSR (her)controles'!A21</f>
        <v>17</v>
      </c>
      <c r="K5" s="74" t="s">
        <v>57</v>
      </c>
      <c r="L5" s="86"/>
      <c r="M5" s="147"/>
      <c r="N5" s="127" t="e">
        <f>'17a'!P501/M5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17</v>
      </c>
      <c r="C6" s="202"/>
      <c r="D6" s="202"/>
      <c r="E6" s="202"/>
      <c r="F6" s="198" t="s">
        <v>85</v>
      </c>
      <c r="G6" s="198"/>
      <c r="H6" s="54" t="str">
        <f>CONCATENATE(H5,"a")</f>
        <v>17a</v>
      </c>
      <c r="K6" s="74" t="s">
        <v>58</v>
      </c>
      <c r="L6" s="86"/>
      <c r="M6" s="147"/>
      <c r="N6" s="127" t="e">
        <f>'17a'!P502/M6</f>
        <v>#N/A</v>
      </c>
    </row>
    <row r="7" spans="1:14" x14ac:dyDescent="0.35">
      <c r="K7" s="74" t="s">
        <v>54</v>
      </c>
      <c r="L7" s="86"/>
      <c r="M7" s="147"/>
      <c r="N7" s="127" t="e">
        <f>'17a'!P503/M7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'17a'!P504/M8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'17a'!P505/M9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'17a'!P506/M10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'17a'!P507/M11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'17a'!P508/M12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'17a'!P509/M13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'17a'!P512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'17a'!N505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fJZIrFxAf+rICViBafK8Pa99McNywCytTmtLHexePqMVreomcAqRGgWlCSyj+HBS8xIOpU+idbZAmexwUoLbuQ==" saltValue="VGDpKsovBePytgnvcUgQG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'17'!H5</f>
        <v>17</v>
      </c>
      <c r="B1" s="224" t="s">
        <v>81</v>
      </c>
      <c r="C1" s="225"/>
      <c r="D1" s="226" t="str">
        <f>VLOOKUP(A1,'Kosten VSR (her)controles'!A5:J54,3)</f>
        <v>Complex 17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17 te Complex 17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IF(D4="X",0,IF(E4="X",0,VLOOKUP(E4,'17'!$K$3:$L$16,2,FALSE)))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IF(D5="X",0,IF(E5="X",0,VLOOKUP(E5,'17'!$K$3:$L$16,2,FALSE)))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IF(D6="X",0,IF(E6="X",0,VLOOKUP(E6,'17'!$K$3:$L$16,2,FALSE)))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IF(D7="X",0,IF(E7="X",0,VLOOKUP(E7,'17'!$K$3:$L$16,2,FALSE)))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IF(D8="X",0,IF(E8="X",0,VLOOKUP(E8,'17'!$K$3:$L$16,2,FALSE)))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IF(D9="X",0,IF(E9="X",0,VLOOKUP(E9,'17'!$K$3:$L$16,2,FALSE)))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IF(D10="X",0,IF(E10="X",0,VLOOKUP(E10,'17'!$K$3:$L$16,2,FALSE)))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IF(D11="X",0,IF(E11="X",0,VLOOKUP(E11,'17'!$K$3:$L$16,2,FALSE)))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IF(D12="X",0,IF(E12="X",0,VLOOKUP(E12,'17'!$K$3:$L$16,2,FALSE)))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IF(D13="X",0,IF(E13="X",0,VLOOKUP(E13,'17'!$K$3:$L$16,2,FALSE)))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IF(D14="X",0,IF(E14="X",0,VLOOKUP(E14,'17'!$K$3:$L$16,2,FALSE)))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IF(D15="X",0,IF(E15="X",0,VLOOKUP(E15,'17'!$K$3:$L$16,2,FALSE)))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IF(D16="X",0,IF(E16="X",0,VLOOKUP(E16,'17'!$K$3:$L$16,2,FALSE)))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IF(D17="X",0,IF(E17="X",0,VLOOKUP(E17,'17'!$K$3:$L$16,2,FALSE)))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IF(D18="X",0,IF(E18="X",0,VLOOKUP(E18,'17'!$K$3:$L$16,2,FALSE)))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IF(D19="X",0,IF(E19="X",0,VLOOKUP(E19,'17'!$K$3:$L$16,2,FALSE)))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IF(D20="X",0,IF(E20="X",0,VLOOKUP(E20,'17'!$K$3:$L$16,2,FALSE)))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IF(D21="X",0,IF(E21="X",0,VLOOKUP(E21,'17'!$K$3:$L$16,2,FALSE)))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IF(D22="X",0,IF(E22="X",0,VLOOKUP(E22,'17'!$K$3:$L$16,2,FALSE)))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IF(D23="X",0,IF(E23="X",0,VLOOKUP(E23,'17'!$K$3:$L$16,2,FALSE)))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IF(D24="X",0,IF(E24="X",0,VLOOKUP(E24,'17'!$K$3:$L$16,2,FALSE)))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IF(D25="X",0,IF(E25="X",0,VLOOKUP(E25,'17'!$K$3:$L$16,2,FALSE)))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IF(D26="X",0,IF(E26="X",0,VLOOKUP(E26,'17'!$K$3:$L$16,2,FALSE)))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IF(D27="X",0,IF(E27="X",0,VLOOKUP(E27,'17'!$K$3:$L$16,2,FALSE)))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IF(D28="X",0,IF(E28="X",0,VLOOKUP(E28,'17'!$K$3:$L$16,2,FALSE)))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IF(D29="X",0,IF(E29="X",0,VLOOKUP(E29,'17'!$K$3:$L$16,2,FALSE)))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IF(D30="X",0,IF(E30="X",0,VLOOKUP(E30,'17'!$K$3:$L$16,2,FALSE)))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IF(D31="X",0,IF(E31="X",0,VLOOKUP(E31,'17'!$K$3:$L$16,2,FALSE)))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IF(D32="X",0,IF(E32="X",0,VLOOKUP(E32,'17'!$K$3:$L$16,2,FALSE)))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IF(D33="X",0,IF(E33="X",0,VLOOKUP(E33,'17'!$K$3:$L$16,2,FALSE)))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IF(D34="X",0,IF(E34="X",0,VLOOKUP(E34,'17'!$K$3:$L$16,2,FALSE)))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IF(D35="X",0,IF(E35="X",0,VLOOKUP(E35,'17'!$K$3:$L$16,2,FALSE)))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IF(D36="X",0,IF(E36="X",0,VLOOKUP(E36,'17'!$K$3:$L$16,2,FALSE)))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IF(D37="X",0,IF(E37="X",0,VLOOKUP(E37,'17'!$K$3:$L$16,2,FALSE)))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IF(D38="X",0,IF(E38="X",0,VLOOKUP(E38,'17'!$K$3:$L$16,2,FALSE)))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IF(D39="X",0,IF(E39="X",0,VLOOKUP(E39,'17'!$K$3:$L$16,2,FALSE)))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IF(D40="X",0,IF(E40="X",0,VLOOKUP(E40,'17'!$K$3:$L$16,2,FALSE)))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IF(D41="X",0,IF(E41="X",0,VLOOKUP(E41,'17'!$K$3:$L$16,2,FALSE)))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IF(D42="X",0,IF(E42="X",0,VLOOKUP(E42,'17'!$K$3:$L$16,2,FALSE)))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IF(D43="X",0,IF(E43="X",0,VLOOKUP(E43,'17'!$K$3:$L$16,2,FALSE)))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IF(D44="X",0,IF(E44="X",0,VLOOKUP(E44,'17'!$K$3:$L$16,2,FALSE)))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IF(D45="X",0,IF(E45="X",0,VLOOKUP(E45,'17'!$K$3:$L$16,2,FALSE)))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IF(D46="X",0,IF(E46="X",0,VLOOKUP(E46,'17'!$K$3:$L$16,2,FALSE)))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IF(D47="X",0,IF(E47="X",0,VLOOKUP(E47,'17'!$K$3:$L$16,2,FALSE)))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IF(D48="X",0,IF(E48="X",0,VLOOKUP(E48,'17'!$K$3:$L$16,2,FALSE)))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IF(D49="X",0,IF(E49="X",0,VLOOKUP(E49,'17'!$K$3:$L$16,2,FALSE)))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IF(D50="X",0,IF(E50="X",0,VLOOKUP(E50,'17'!$K$3:$L$16,2,FALSE)))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IF(D51="X",0,IF(E51="X",0,VLOOKUP(E51,'17'!$K$3:$L$16,2,FALSE)))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IF(D52="X",0,IF(E52="X",0,VLOOKUP(E52,'17'!$K$3:$L$16,2,FALSE)))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IF(D53="X",0,IF(E53="X",0,VLOOKUP(E53,'17'!$K$3:$L$16,2,FALSE)))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IF(D54="X",0,IF(E54="X",0,VLOOKUP(E54,'17'!$K$3:$L$16,2,FALSE)))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IF(D55="X",0,IF(E55="X",0,VLOOKUP(E55,'17'!$K$3:$L$16,2,FALSE)))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IF(D56="X",0,IF(E56="X",0,VLOOKUP(E56,'17'!$K$3:$L$16,2,FALSE)))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IF(D57="X",0,IF(E57="X",0,VLOOKUP(E57,'17'!$K$3:$L$16,2,FALSE)))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IF(D58="X",0,IF(E58="X",0,VLOOKUP(E58,'17'!$K$3:$L$16,2,FALSE)))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IF(D59="X",0,IF(E59="X",0,VLOOKUP(E59,'17'!$K$3:$L$16,2,FALSE)))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IF(D60="X",0,IF(E60="X",0,VLOOKUP(E60,'17'!$K$3:$L$16,2,FALSE)))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IF(D61="X",0,IF(E61="X",0,VLOOKUP(E61,'17'!$K$3:$L$16,2,FALSE)))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IF(D62="X",0,IF(E62="X",0,VLOOKUP(E62,'17'!$K$3:$L$16,2,FALSE)))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IF(D63="X",0,IF(E63="X",0,VLOOKUP(E63,'17'!$K$3:$L$16,2,FALSE)))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IF(D64="X",0,IF(E64="X",0,VLOOKUP(E64,'17'!$K$3:$L$16,2,FALSE)))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IF(D65="X",0,IF(E65="X",0,VLOOKUP(E65,'17'!$K$3:$L$16,2,FALSE)))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IF(D66="X",0,IF(E66="X",0,VLOOKUP(E66,'17'!$K$3:$L$16,2,FALSE)))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IF(D67="X",0,IF(E67="X",0,VLOOKUP(E67,'17'!$K$3:$L$16,2,FALSE)))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IF(D68="X",0,IF(E68="X",0,VLOOKUP(E68,'17'!$K$3:$L$16,2,FALSE)))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IF(D69="X",0,IF(E69="X",0,VLOOKUP(E69,'17'!$K$3:$L$16,2,FALSE)))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IF(D70="X",0,IF(E70="X",0,VLOOKUP(E70,'17'!$K$3:$L$16,2,FALSE)))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IF(D71="X",0,IF(E71="X",0,VLOOKUP(E71,'17'!$K$3:$L$16,2,FALSE)))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IF(D72="X",0,IF(E72="X",0,VLOOKUP(E72,'17'!$K$3:$L$16,2,FALSE)))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IF(D73="X",0,IF(E73="X",0,VLOOKUP(E73,'17'!$K$3:$L$16,2,FALSE)))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IF(D74="X",0,IF(E74="X",0,VLOOKUP(E74,'17'!$K$3:$L$16,2,FALSE)))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IF(D75="X",0,IF(E75="X",0,VLOOKUP(E75,'17'!$K$3:$L$16,2,FALSE)))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IF(D76="X",0,IF(E76="X",0,VLOOKUP(E76,'17'!$K$3:$L$16,2,FALSE)))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IF(D77="X",0,IF(E77="X",0,VLOOKUP(E77,'17'!$K$3:$L$16,2,FALSE)))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IF(D78="X",0,IF(E78="X",0,VLOOKUP(E78,'17'!$K$3:$L$16,2,FALSE)))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IF(D79="X",0,IF(E79="X",0,VLOOKUP(E79,'17'!$K$3:$L$16,2,FALSE)))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IF(D80="X",0,IF(E80="X",0,VLOOKUP(E80,'17'!$K$3:$L$16,2,FALSE)))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IF(D81="X",0,IF(E81="X",0,VLOOKUP(E81,'17'!$K$3:$L$16,2,FALSE)))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IF(D82="X",0,IF(E82="X",0,VLOOKUP(E82,'17'!$K$3:$L$16,2,FALSE)))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IF(D83="X",0,IF(E83="X",0,VLOOKUP(E83,'17'!$K$3:$L$16,2,FALSE)))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IF(D84="X",0,IF(E84="X",0,VLOOKUP(E84,'17'!$K$3:$L$16,2,FALSE)))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IF(D85="X",0,IF(E85="X",0,VLOOKUP(E85,'17'!$K$3:$L$16,2,FALSE)))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IF(D86="X",0,IF(E86="X",0,VLOOKUP(E86,'17'!$K$3:$L$16,2,FALSE)))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IF(D87="X",0,IF(E87="X",0,VLOOKUP(E87,'17'!$K$3:$L$16,2,FALSE)))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IF(D88="X",0,IF(E88="X",0,VLOOKUP(E88,'17'!$K$3:$L$16,2,FALSE)))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IF(D89="X",0,IF(E89="X",0,VLOOKUP(E89,'17'!$K$3:$L$16,2,FALSE)))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IF(D90="X",0,IF(E90="X",0,VLOOKUP(E90,'17'!$K$3:$L$16,2,FALSE)))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IF(D91="X",0,IF(E91="X",0,VLOOKUP(E91,'17'!$K$3:$L$16,2,FALSE)))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IF(D92="X",0,IF(E92="X",0,VLOOKUP(E92,'17'!$K$3:$L$16,2,FALSE)))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IF(D93="X",0,IF(E93="X",0,VLOOKUP(E93,'17'!$K$3:$L$16,2,FALSE)))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IF(D94="X",0,IF(E94="X",0,VLOOKUP(E94,'17'!$K$3:$L$16,2,FALSE)))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IF(D95="X",0,IF(E95="X",0,VLOOKUP(E95,'17'!$K$3:$L$16,2,FALSE)))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IF(D96="X",0,IF(E96="X",0,VLOOKUP(E96,'17'!$K$3:$L$16,2,FALSE)))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IF(D97="X",0,IF(E97="X",0,VLOOKUP(E97,'17'!$K$3:$L$16,2,FALSE)))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IF(D98="X",0,IF(E98="X",0,VLOOKUP(E98,'17'!$K$3:$L$16,2,FALSE)))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IF(D99="X",0,IF(E99="X",0,VLOOKUP(E99,'17'!$K$3:$L$16,2,FALSE)))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IF(D100="X",0,IF(E100="X",0,VLOOKUP(E100,'17'!$K$3:$L$16,2,FALSE)))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IF(D101="X",0,IF(E101="X",0,VLOOKUP(E101,'17'!$K$3:$L$16,2,FALSE)))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IF(D102="X",0,IF(E102="X",0,VLOOKUP(E102,'17'!$K$3:$L$16,2,FALSE)))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IF(D103="X",0,IF(E103="X",0,VLOOKUP(E103,'17'!$K$3:$L$16,2,FALSE)))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IF(D104="X",0,IF(E104="X",0,VLOOKUP(E104,'17'!$K$3:$L$16,2,FALSE)))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IF(D105="X",0,IF(E105="X",0,VLOOKUP(E105,'17'!$K$3:$L$16,2,FALSE)))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IF(D106="X",0,IF(E106="X",0,VLOOKUP(E106,'17'!$K$3:$L$16,2,FALSE)))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IF(D107="X",0,IF(E107="X",0,VLOOKUP(E107,'17'!$K$3:$L$16,2,FALSE)))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IF(D108="X",0,IF(E108="X",0,VLOOKUP(E108,'17'!$K$3:$L$16,2,FALSE)))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IF(D109="X",0,IF(E109="X",0,VLOOKUP(E109,'17'!$K$3:$L$16,2,FALSE)))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IF(D110="X",0,IF(E110="X",0,VLOOKUP(E110,'17'!$K$3:$L$16,2,FALSE)))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IF(D111="X",0,IF(E111="X",0,VLOOKUP(E111,'17'!$K$3:$L$16,2,FALSE)))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IF(D112="X",0,IF(E112="X",0,VLOOKUP(E112,'17'!$K$3:$L$16,2,FALSE)))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IF(D113="X",0,IF(E113="X",0,VLOOKUP(E113,'17'!$K$3:$L$16,2,FALSE)))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IF(D114="X",0,IF(E114="X",0,VLOOKUP(E114,'17'!$K$3:$L$16,2,FALSE)))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IF(D115="X",0,IF(E115="X",0,VLOOKUP(E115,'17'!$K$3:$L$16,2,FALSE)))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IF(D116="X",0,IF(E116="X",0,VLOOKUP(E116,'17'!$K$3:$L$16,2,FALSE)))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IF(D117="X",0,IF(E117="X",0,VLOOKUP(E117,'17'!$K$3:$L$16,2,FALSE)))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IF(D118="X",0,IF(E118="X",0,VLOOKUP(E118,'17'!$K$3:$L$16,2,FALSE)))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IF(D119="X",0,IF(E119="X",0,VLOOKUP(E119,'17'!$K$3:$L$16,2,FALSE)))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IF(D120="X",0,IF(E120="X",0,VLOOKUP(E120,'17'!$K$3:$L$16,2,FALSE)))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IF(D121="X",0,IF(E121="X",0,VLOOKUP(E121,'17'!$K$3:$L$16,2,FALSE)))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IF(D122="X",0,IF(E122="X",0,VLOOKUP(E122,'17'!$K$3:$L$16,2,FALSE)))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IF(D123="X",0,IF(E123="X",0,VLOOKUP(E123,'17'!$K$3:$L$16,2,FALSE)))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IF(D124="X",0,IF(E124="X",0,VLOOKUP(E124,'17'!$K$3:$L$16,2,FALSE)))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IF(D125="X",0,IF(E125="X",0,VLOOKUP(E125,'17'!$K$3:$L$16,2,FALSE)))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IF(D126="X",0,IF(E126="X",0,VLOOKUP(E126,'17'!$K$3:$L$16,2,FALSE)))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IF(D127="X",0,IF(E127="X",0,VLOOKUP(E127,'17'!$K$3:$L$16,2,FALSE)))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IF(D128="X",0,IF(E128="X",0,VLOOKUP(E128,'17'!$K$3:$L$16,2,FALSE)))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IF(D129="X",0,IF(E129="X",0,VLOOKUP(E129,'17'!$K$3:$L$16,2,FALSE)))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IF(D130="X",0,IF(E130="X",0,VLOOKUP(E130,'17'!$K$3:$L$16,2,FALSE)))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IF(D131="X",0,IF(E131="X",0,VLOOKUP(E131,'17'!$K$3:$L$16,2,FALSE)))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IF(D132="X",0,IF(E132="X",0,VLOOKUP(E132,'17'!$K$3:$L$16,2,FALSE)))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IF(D133="X",0,IF(E133="X",0,VLOOKUP(E133,'17'!$K$3:$L$16,2,FALSE)))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IF(D134="X",0,IF(E134="X",0,VLOOKUP(E134,'17'!$K$3:$L$16,2,FALSE)))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IF(D135="X",0,IF(E135="X",0,VLOOKUP(E135,'17'!$K$3:$L$16,2,FALSE)))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IF(D136="X",0,IF(E136="X",0,VLOOKUP(E136,'17'!$K$3:$L$16,2,FALSE)))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IF(D137="X",0,IF(E137="X",0,VLOOKUP(E137,'17'!$K$3:$L$16,2,FALSE)))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IF(D138="X",0,IF(E138="X",0,VLOOKUP(E138,'17'!$K$3:$L$16,2,FALSE)))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IF(D139="X",0,IF(E139="X",0,VLOOKUP(E139,'17'!$K$3:$L$16,2,FALSE)))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IF(D140="X",0,IF(E140="X",0,VLOOKUP(E140,'17'!$K$3:$L$16,2,FALSE)))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IF(D141="X",0,IF(E141="X",0,VLOOKUP(E141,'17'!$K$3:$L$16,2,FALSE)))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IF(D142="X",0,IF(E142="X",0,VLOOKUP(E142,'17'!$K$3:$L$16,2,FALSE)))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IF(D143="X",0,IF(E143="X",0,VLOOKUP(E143,'17'!$K$3:$L$16,2,FALSE)))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IF(D144="X",0,IF(E144="X",0,VLOOKUP(E144,'17'!$K$3:$L$16,2,FALSE)))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IF(D145="X",0,IF(E145="X",0,VLOOKUP(E145,'17'!$K$3:$L$16,2,FALSE)))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IF(D146="X",0,IF(E146="X",0,VLOOKUP(E146,'17'!$K$3:$L$16,2,FALSE)))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IF(D147="X",0,IF(E147="X",0,VLOOKUP(E147,'17'!$K$3:$L$16,2,FALSE)))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IF(D148="X",0,IF(E148="X",0,VLOOKUP(E148,'17'!$K$3:$L$16,2,FALSE)))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IF(D149="X",0,IF(E149="X",0,VLOOKUP(E149,'17'!$K$3:$L$16,2,FALSE)))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IF(D150="X",0,IF(E150="X",0,VLOOKUP(E150,'17'!$K$3:$L$16,2,FALSE)))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IF(D151="X",0,IF(E151="X",0,VLOOKUP(E151,'17'!$K$3:$L$16,2,FALSE)))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IF(D152="X",0,IF(E152="X",0,VLOOKUP(E152,'17'!$K$3:$L$16,2,FALSE)))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IF(D153="X",0,IF(E153="X",0,VLOOKUP(E153,'17'!$K$3:$L$16,2,FALSE)))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IF(D154="X",0,IF(E154="X",0,VLOOKUP(E154,'17'!$K$3:$L$16,2,FALSE)))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IF(D155="X",0,IF(E155="X",0,VLOOKUP(E155,'17'!$K$3:$L$16,2,FALSE)))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IF(D156="X",0,IF(E156="X",0,VLOOKUP(E156,'17'!$K$3:$L$16,2,FALSE)))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IF(D157="X",0,IF(E157="X",0,VLOOKUP(E157,'17'!$K$3:$L$16,2,FALSE)))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IF(D158="X",0,IF(E158="X",0,VLOOKUP(E158,'17'!$K$3:$L$16,2,FALSE)))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IF(D159="X",0,IF(E159="X",0,VLOOKUP(E159,'17'!$K$3:$L$16,2,FALSE)))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IF(D160="X",0,IF(E160="X",0,VLOOKUP(E160,'17'!$K$3:$L$16,2,FALSE)))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IF(D161="X",0,IF(E161="X",0,VLOOKUP(E161,'17'!$K$3:$L$16,2,FALSE)))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IF(D162="X",0,IF(E162="X",0,VLOOKUP(E162,'17'!$K$3:$L$16,2,FALSE)))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IF(D163="X",0,IF(E163="X",0,VLOOKUP(E163,'17'!$K$3:$L$16,2,FALSE)))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IF(D164="X",0,IF(E164="X",0,VLOOKUP(E164,'17'!$K$3:$L$16,2,FALSE)))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IF(D165="X",0,IF(E165="X",0,VLOOKUP(E165,'17'!$K$3:$L$16,2,FALSE)))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IF(D166="X",0,IF(E166="X",0,VLOOKUP(E166,'17'!$K$3:$L$16,2,FALSE)))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IF(D167="X",0,IF(E167="X",0,VLOOKUP(E167,'17'!$K$3:$L$16,2,FALSE)))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IF(D168="X",0,IF(E168="X",0,VLOOKUP(E168,'17'!$K$3:$L$16,2,FALSE)))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IF(D169="X",0,IF(E169="X",0,VLOOKUP(E169,'17'!$K$3:$L$16,2,FALSE)))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IF(D170="X",0,IF(E170="X",0,VLOOKUP(E170,'17'!$K$3:$L$16,2,FALSE)))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IF(D171="X",0,IF(E171="X",0,VLOOKUP(E171,'17'!$K$3:$L$16,2,FALSE)))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IF(D172="X",0,IF(E172="X",0,VLOOKUP(E172,'17'!$K$3:$L$16,2,FALSE)))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IF(D173="X",0,IF(E173="X",0,VLOOKUP(E173,'17'!$K$3:$L$16,2,FALSE)))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IF(D174="X",0,IF(E174="X",0,VLOOKUP(E174,'17'!$K$3:$L$16,2,FALSE)))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IF(D175="X",0,IF(E175="X",0,VLOOKUP(E175,'17'!$K$3:$L$16,2,FALSE)))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IF(D176="X",0,IF(E176="X",0,VLOOKUP(E176,'17'!$K$3:$L$16,2,FALSE)))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IF(D177="X",0,IF(E177="X",0,VLOOKUP(E177,'17'!$K$3:$L$16,2,FALSE)))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IF(D178="X",0,IF(E178="X",0,VLOOKUP(E178,'17'!$K$3:$L$16,2,FALSE)))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IF(D179="X",0,IF(E179="X",0,VLOOKUP(E179,'17'!$K$3:$L$16,2,FALSE)))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IF(D180="X",0,IF(E180="X",0,VLOOKUP(E180,'17'!$K$3:$L$16,2,FALSE)))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IF(D181="X",0,IF(E181="X",0,VLOOKUP(E181,'17'!$K$3:$L$16,2,FALSE)))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IF(D182="X",0,IF(E182="X",0,VLOOKUP(E182,'17'!$K$3:$L$16,2,FALSE)))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IF(D183="X",0,IF(E183="X",0,VLOOKUP(E183,'17'!$K$3:$L$16,2,FALSE)))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IF(D184="X",0,IF(E184="X",0,VLOOKUP(E184,'17'!$K$3:$L$16,2,FALSE)))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IF(D185="X",0,IF(E185="X",0,VLOOKUP(E185,'17'!$K$3:$L$16,2,FALSE)))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IF(D186="X",0,IF(E186="X",0,VLOOKUP(E186,'17'!$K$3:$L$16,2,FALSE)))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IF(D187="X",0,IF(E187="X",0,VLOOKUP(E187,'17'!$K$3:$L$16,2,FALSE)))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IF(D188="X",0,IF(E188="X",0,VLOOKUP(E188,'17'!$K$3:$L$16,2,FALSE)))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IF(D189="X",0,IF(E189="X",0,VLOOKUP(E189,'17'!$K$3:$L$16,2,FALSE)))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IF(D190="X",0,IF(E190="X",0,VLOOKUP(E190,'17'!$K$3:$L$16,2,FALSE)))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IF(D191="X",0,IF(E191="X",0,VLOOKUP(E191,'17'!$K$3:$L$16,2,FALSE)))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IF(D192="X",0,IF(E192="X",0,VLOOKUP(E192,'17'!$K$3:$L$16,2,FALSE)))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IF(D193="X",0,IF(E193="X",0,VLOOKUP(E193,'17'!$K$3:$L$16,2,FALSE)))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IF(D194="X",0,IF(E194="X",0,VLOOKUP(E194,'17'!$K$3:$L$16,2,FALSE)))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IF(D195="X",0,IF(E195="X",0,VLOOKUP(E195,'17'!$K$3:$L$16,2,FALSE)))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IF(D196="X",0,IF(E196="X",0,VLOOKUP(E196,'17'!$K$3:$L$16,2,FALSE)))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IF(D197="X",0,IF(E197="X",0,VLOOKUP(E197,'17'!$K$3:$L$16,2,FALSE)))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IF(D198="X",0,IF(E198="X",0,VLOOKUP(E198,'17'!$K$3:$L$16,2,FALSE)))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IF(D199="X",0,IF(E199="X",0,VLOOKUP(E199,'17'!$K$3:$L$16,2,FALSE)))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IF(D200="X",0,IF(E200="X",0,VLOOKUP(E200,'17'!$K$3:$L$16,2,FALSE)))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IF(D201="X",0,IF(E201="X",0,VLOOKUP(E201,'17'!$K$3:$L$16,2,FALSE)))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IF(D202="X",0,IF(E202="X",0,VLOOKUP(E202,'17'!$K$3:$L$16,2,FALSE)))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IF(D203="X",0,IF(E203="X",0,VLOOKUP(E203,'17'!$K$3:$L$16,2,FALSE)))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IF(D204="X",0,IF(E204="X",0,VLOOKUP(E204,'17'!$K$3:$L$16,2,FALSE)))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IF(D205="X",0,IF(E205="X",0,VLOOKUP(E205,'17'!$K$3:$L$16,2,FALSE)))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IF(D206="X",0,IF(E206="X",0,VLOOKUP(E206,'17'!$K$3:$L$16,2,FALSE)))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IF(D207="X",0,IF(E207="X",0,VLOOKUP(E207,'17'!$K$3:$L$16,2,FALSE)))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IF(D208="X",0,IF(E208="X",0,VLOOKUP(E208,'17'!$K$3:$L$16,2,FALSE)))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IF(D209="X",0,IF(E209="X",0,VLOOKUP(E209,'17'!$K$3:$L$16,2,FALSE)))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IF(D210="X",0,IF(E210="X",0,VLOOKUP(E210,'17'!$K$3:$L$16,2,FALSE)))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IF(D211="X",0,IF(E211="X",0,VLOOKUP(E211,'17'!$K$3:$L$16,2,FALSE)))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IF(D212="X",0,IF(E212="X",0,VLOOKUP(E212,'17'!$K$3:$L$16,2,FALSE)))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IF(D213="X",0,IF(E213="X",0,VLOOKUP(E213,'17'!$K$3:$L$16,2,FALSE)))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IF(D214="X",0,IF(E214="X",0,VLOOKUP(E214,'17'!$K$3:$L$16,2,FALSE)))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IF(D215="X",0,IF(E215="X",0,VLOOKUP(E215,'17'!$K$3:$L$16,2,FALSE)))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IF(D216="X",0,IF(E216="X",0,VLOOKUP(E216,'17'!$K$3:$L$16,2,FALSE)))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IF(D217="X",0,IF(E217="X",0,VLOOKUP(E217,'17'!$K$3:$L$16,2,FALSE)))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IF(D218="X",0,IF(E218="X",0,VLOOKUP(E218,'17'!$K$3:$L$16,2,FALSE)))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IF(D219="X",0,IF(E219="X",0,VLOOKUP(E219,'17'!$K$3:$L$16,2,FALSE)))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IF(D220="X",0,IF(E220="X",0,VLOOKUP(E220,'17'!$K$3:$L$16,2,FALSE)))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IF(D221="X",0,IF(E221="X",0,VLOOKUP(E221,'17'!$K$3:$L$16,2,FALSE)))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IF(D222="X",0,IF(E222="X",0,VLOOKUP(E222,'17'!$K$3:$L$16,2,FALSE)))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IF(D223="X",0,IF(E223="X",0,VLOOKUP(E223,'17'!$K$3:$L$16,2,FALSE)))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IF(D224="X",0,IF(E224="X",0,VLOOKUP(E224,'17'!$K$3:$L$16,2,FALSE)))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IF(D225="X",0,IF(E225="X",0,VLOOKUP(E225,'17'!$K$3:$L$16,2,FALSE)))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IF(D226="X",0,IF(E226="X",0,VLOOKUP(E226,'17'!$K$3:$L$16,2,FALSE)))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IF(D227="X",0,IF(E227="X",0,VLOOKUP(E227,'17'!$K$3:$L$16,2,FALSE)))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IF(D228="X",0,IF(E228="X",0,VLOOKUP(E228,'17'!$K$3:$L$16,2,FALSE)))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IF(D229="X",0,IF(E229="X",0,VLOOKUP(E229,'17'!$K$3:$L$16,2,FALSE)))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IF(D230="X",0,IF(E230="X",0,VLOOKUP(E230,'17'!$K$3:$L$16,2,FALSE)))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IF(D231="X",0,IF(E231="X",0,VLOOKUP(E231,'17'!$K$3:$L$16,2,FALSE)))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IF(D232="X",0,IF(E232="X",0,VLOOKUP(E232,'17'!$K$3:$L$16,2,FALSE)))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IF(D233="X",0,IF(E233="X",0,VLOOKUP(E233,'17'!$K$3:$L$16,2,FALSE)))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IF(D234="X",0,IF(E234="X",0,VLOOKUP(E234,'17'!$K$3:$L$16,2,FALSE)))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IF(D235="X",0,IF(E235="X",0,VLOOKUP(E235,'17'!$K$3:$L$16,2,FALSE)))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IF(D236="X",0,IF(E236="X",0,VLOOKUP(E236,'17'!$K$3:$L$16,2,FALSE)))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IF(D237="X",0,IF(E237="X",0,VLOOKUP(E237,'17'!$K$3:$L$16,2,FALSE)))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IF(D238="X",0,IF(E238="X",0,VLOOKUP(E238,'17'!$K$3:$L$16,2,FALSE)))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IF(D239="X",0,IF(E239="X",0,VLOOKUP(E239,'17'!$K$3:$L$16,2,FALSE)))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IF(D240="X",0,IF(E240="X",0,VLOOKUP(E240,'17'!$K$3:$L$16,2,FALSE)))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IF(D241="X",0,IF(E241="X",0,VLOOKUP(E241,'17'!$K$3:$L$16,2,FALSE)))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IF(D242="X",0,IF(E242="X",0,VLOOKUP(E242,'17'!$K$3:$L$16,2,FALSE)))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IF(D243="X",0,IF(E243="X",0,VLOOKUP(E243,'17'!$K$3:$L$16,2,FALSE)))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IF(D244="X",0,IF(E244="X",0,VLOOKUP(E244,'17'!$K$3:$L$16,2,FALSE)))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IF(D245="X",0,IF(E245="X",0,VLOOKUP(E245,'17'!$K$3:$L$16,2,FALSE)))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IF(D246="X",0,IF(E246="X",0,VLOOKUP(E246,'17'!$K$3:$L$16,2,FALSE)))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IF(D247="X",0,IF(E247="X",0,VLOOKUP(E247,'17'!$K$3:$L$16,2,FALSE)))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IF(D248="X",0,IF(E248="X",0,VLOOKUP(E248,'17'!$K$3:$L$16,2,FALSE)))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IF(D249="X",0,IF(E249="X",0,VLOOKUP(E249,'17'!$K$3:$L$16,2,FALSE)))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IF(D250="X",0,IF(E250="X",0,VLOOKUP(E250,'17'!$K$3:$L$16,2,FALSE)))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IF(D251="X",0,IF(E251="X",0,VLOOKUP(E251,'17'!$K$3:$L$16,2,FALSE)))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IF(D252="X",0,IF(E252="X",0,VLOOKUP(E252,'17'!$K$3:$L$16,2,FALSE)))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IF(D253="X",0,IF(E253="X",0,VLOOKUP(E253,'17'!$K$3:$L$16,2,FALSE)))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IF(D254="X",0,IF(E254="X",0,VLOOKUP(E254,'17'!$K$3:$L$16,2,FALSE)))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IF(D255="X",0,IF(E255="X",0,VLOOKUP(E255,'17'!$K$3:$L$16,2,FALSE)))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IF(D256="X",0,IF(E256="X",0,VLOOKUP(E256,'17'!$K$3:$L$16,2,FALSE)))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IF(D257="X",0,IF(E257="X",0,VLOOKUP(E257,'17'!$K$3:$L$16,2,FALSE)))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IF(D258="X",0,IF(E258="X",0,VLOOKUP(E258,'17'!$K$3:$L$16,2,FALSE)))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IF(D259="X",0,IF(E259="X",0,VLOOKUP(E259,'17'!$K$3:$L$16,2,FALSE)))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IF(D260="X",0,IF(E260="X",0,VLOOKUP(E260,'17'!$K$3:$L$16,2,FALSE)))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IF(D261="X",0,IF(E261="X",0,VLOOKUP(E261,'17'!$K$3:$L$16,2,FALSE)))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IF(D262="X",0,IF(E262="X",0,VLOOKUP(E262,'17'!$K$3:$L$16,2,FALSE)))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IF(D263="X",0,IF(E263="X",0,VLOOKUP(E263,'17'!$K$3:$L$16,2,FALSE)))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IF(D264="X",0,IF(E264="X",0,VLOOKUP(E264,'17'!$K$3:$L$16,2,FALSE)))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IF(D265="X",0,IF(E265="X",0,VLOOKUP(E265,'17'!$K$3:$L$16,2,FALSE)))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IF(D266="X",0,IF(E266="X",0,VLOOKUP(E266,'17'!$K$3:$L$16,2,FALSE)))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IF(D267="X",0,IF(E267="X",0,VLOOKUP(E267,'17'!$K$3:$L$16,2,FALSE)))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IF(D268="X",0,IF(E268="X",0,VLOOKUP(E268,'17'!$K$3:$L$16,2,FALSE)))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IF(D269="X",0,IF(E269="X",0,VLOOKUP(E269,'17'!$K$3:$L$16,2,FALSE)))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IF(D270="X",0,IF(E270="X",0,VLOOKUP(E270,'17'!$K$3:$L$16,2,FALSE)))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IF(D271="X",0,IF(E271="X",0,VLOOKUP(E271,'17'!$K$3:$L$16,2,FALSE)))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IF(D272="X",0,IF(E272="X",0,VLOOKUP(E272,'17'!$K$3:$L$16,2,FALSE)))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IF(D273="X",0,IF(E273="X",0,VLOOKUP(E273,'17'!$K$3:$L$16,2,FALSE)))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IF(D274="X",0,IF(E274="X",0,VLOOKUP(E274,'17'!$K$3:$L$16,2,FALSE)))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IF(D275="X",0,IF(E275="X",0,VLOOKUP(E275,'17'!$K$3:$L$16,2,FALSE)))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IF(D276="X",0,IF(E276="X",0,VLOOKUP(E276,'17'!$K$3:$L$16,2,FALSE)))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IF(D277="X",0,IF(E277="X",0,VLOOKUP(E277,'17'!$K$3:$L$16,2,FALSE)))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IF(D278="X",0,IF(E278="X",0,VLOOKUP(E278,'17'!$K$3:$L$16,2,FALSE)))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IF(D279="X",0,IF(E279="X",0,VLOOKUP(E279,'17'!$K$3:$L$16,2,FALSE)))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IF(D280="X",0,IF(E280="X",0,VLOOKUP(E280,'17'!$K$3:$L$16,2,FALSE)))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IF(D281="X",0,IF(E281="X",0,VLOOKUP(E281,'17'!$K$3:$L$16,2,FALSE)))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IF(D282="X",0,IF(E282="X",0,VLOOKUP(E282,'17'!$K$3:$L$16,2,FALSE)))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IF(D283="X",0,IF(E283="X",0,VLOOKUP(E283,'17'!$K$3:$L$16,2,FALSE)))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IF(D284="X",0,IF(E284="X",0,VLOOKUP(E284,'17'!$K$3:$L$16,2,FALSE)))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IF(D285="X",0,IF(E285="X",0,VLOOKUP(E285,'17'!$K$3:$L$16,2,FALSE)))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IF(D286="X",0,IF(E286="X",0,VLOOKUP(E286,'17'!$K$3:$L$16,2,FALSE)))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IF(D287="X",0,IF(E287="X",0,VLOOKUP(E287,'17'!$K$3:$L$16,2,FALSE)))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IF(D288="X",0,IF(E288="X",0,VLOOKUP(E288,'17'!$K$3:$L$16,2,FALSE)))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IF(D289="X",0,IF(E289="X",0,VLOOKUP(E289,'17'!$K$3:$L$16,2,FALSE)))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IF(D290="X",0,IF(E290="X",0,VLOOKUP(E290,'17'!$K$3:$L$16,2,FALSE)))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IF(D291="X",0,IF(E291="X",0,VLOOKUP(E291,'17'!$K$3:$L$16,2,FALSE)))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IF(D292="X",0,IF(E292="X",0,VLOOKUP(E292,'17'!$K$3:$L$16,2,FALSE)))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IF(D293="X",0,IF(E293="X",0,VLOOKUP(E293,'17'!$K$3:$L$16,2,FALSE)))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IF(D294="X",0,IF(E294="X",0,VLOOKUP(E294,'17'!$K$3:$L$16,2,FALSE)))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IF(D295="X",0,IF(E295="X",0,VLOOKUP(E295,'17'!$K$3:$L$16,2,FALSE)))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IF(D296="X",0,IF(E296="X",0,VLOOKUP(E296,'17'!$K$3:$L$16,2,FALSE)))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IF(D297="X",0,IF(E297="X",0,VLOOKUP(E297,'17'!$K$3:$L$16,2,FALSE)))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IF(D298="X",0,IF(E298="X",0,VLOOKUP(E298,'17'!$K$3:$L$16,2,FALSE)))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IF(D299="X",0,IF(E299="X",0,VLOOKUP(E299,'17'!$K$3:$L$16,2,FALSE)))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IF(D300="X",0,IF(E300="X",0,VLOOKUP(E300,'17'!$K$3:$L$16,2,FALSE)))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IF(D301="X",0,IF(E301="X",0,VLOOKUP(E301,'17'!$K$3:$L$16,2,FALSE)))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IF(D302="X",0,IF(E302="X",0,VLOOKUP(E302,'17'!$K$3:$L$16,2,FALSE)))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IF(D303="X",0,IF(E303="X",0,VLOOKUP(E303,'17'!$K$3:$L$16,2,FALSE)))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IF(D304="X",0,IF(E304="X",0,VLOOKUP(E304,'17'!$K$3:$L$16,2,FALSE)))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IF(D305="X",0,IF(E305="X",0,VLOOKUP(E305,'17'!$K$3:$L$16,2,FALSE)))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IF(D306="X",0,IF(E306="X",0,VLOOKUP(E306,'17'!$K$3:$L$16,2,FALSE)))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IF(D307="X",0,IF(E307="X",0,VLOOKUP(E307,'17'!$K$3:$L$16,2,FALSE)))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IF(D308="X",0,IF(E308="X",0,VLOOKUP(E308,'17'!$K$3:$L$16,2,FALSE)))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IF(D309="X",0,IF(E309="X",0,VLOOKUP(E309,'17'!$K$3:$L$16,2,FALSE)))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IF(D310="X",0,IF(E310="X",0,VLOOKUP(E310,'17'!$K$3:$L$16,2,FALSE)))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IF(D311="X",0,IF(E311="X",0,VLOOKUP(E311,'17'!$K$3:$L$16,2,FALSE)))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IF(D312="X",0,IF(E312="X",0,VLOOKUP(E312,'17'!$K$3:$L$16,2,FALSE)))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IF(D313="X",0,IF(E313="X",0,VLOOKUP(E313,'17'!$K$3:$L$16,2,FALSE)))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IF(D314="X",0,IF(E314="X",0,VLOOKUP(E314,'17'!$K$3:$L$16,2,FALSE)))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IF(D315="X",0,IF(E315="X",0,VLOOKUP(E315,'17'!$K$3:$L$16,2,FALSE)))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IF(D316="X",0,IF(E316="X",0,VLOOKUP(E316,'17'!$K$3:$L$16,2,FALSE)))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IF(D317="X",0,IF(E317="X",0,VLOOKUP(E317,'17'!$K$3:$L$16,2,FALSE)))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IF(D318="X",0,IF(E318="X",0,VLOOKUP(E318,'17'!$K$3:$L$16,2,FALSE)))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IF(D319="X",0,IF(E319="X",0,VLOOKUP(E319,'17'!$K$3:$L$16,2,FALSE)))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IF(D320="X",0,IF(E320="X",0,VLOOKUP(E320,'17'!$K$3:$L$16,2,FALSE)))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IF(D321="X",0,IF(E321="X",0,VLOOKUP(E321,'17'!$K$3:$L$16,2,FALSE)))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IF(D322="X",0,IF(E322="X",0,VLOOKUP(E322,'17'!$K$3:$L$16,2,FALSE)))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IF(D323="X",0,IF(E323="X",0,VLOOKUP(E323,'17'!$K$3:$L$16,2,FALSE)))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IF(D324="X",0,IF(E324="X",0,VLOOKUP(E324,'17'!$K$3:$L$16,2,FALSE)))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IF(D325="X",0,IF(E325="X",0,VLOOKUP(E325,'17'!$K$3:$L$16,2,FALSE)))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IF(D326="X",0,IF(E326="X",0,VLOOKUP(E326,'17'!$K$3:$L$16,2,FALSE)))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IF(D327="X",0,IF(E327="X",0,VLOOKUP(E327,'17'!$K$3:$L$16,2,FALSE)))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IF(D328="X",0,IF(E328="X",0,VLOOKUP(E328,'17'!$K$3:$L$16,2,FALSE)))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IF(D329="X",0,IF(E329="X",0,VLOOKUP(E329,'17'!$K$3:$L$16,2,FALSE)))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IF(D330="X",0,IF(E330="X",0,VLOOKUP(E330,'17'!$K$3:$L$16,2,FALSE)))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IF(D331="X",0,IF(E331="X",0,VLOOKUP(E331,'17'!$K$3:$L$16,2,FALSE)))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IF(D332="X",0,IF(E332="X",0,VLOOKUP(E332,'17'!$K$3:$L$16,2,FALSE)))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IF(D333="X",0,IF(E333="X",0,VLOOKUP(E333,'17'!$K$3:$L$16,2,FALSE)))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IF(D334="X",0,IF(E334="X",0,VLOOKUP(E334,'17'!$K$3:$L$16,2,FALSE)))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IF(D335="X",0,IF(E335="X",0,VLOOKUP(E335,'17'!$K$3:$L$16,2,FALSE)))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IF(D336="X",0,IF(E336="X",0,VLOOKUP(E336,'17'!$K$3:$L$16,2,FALSE)))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IF(D337="X",0,IF(E337="X",0,VLOOKUP(E337,'17'!$K$3:$L$16,2,FALSE)))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IF(D338="X",0,IF(E338="X",0,VLOOKUP(E338,'17'!$K$3:$L$16,2,FALSE)))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IF(D339="X",0,IF(E339="X",0,VLOOKUP(E339,'17'!$K$3:$L$16,2,FALSE)))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IF(D340="X",0,IF(E340="X",0,VLOOKUP(E340,'17'!$K$3:$L$16,2,FALSE)))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IF(D341="X",0,IF(E341="X",0,VLOOKUP(E341,'17'!$K$3:$L$16,2,FALSE)))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IF(D342="X",0,IF(E342="X",0,VLOOKUP(E342,'17'!$K$3:$L$16,2,FALSE)))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IF(D343="X",0,IF(E343="X",0,VLOOKUP(E343,'17'!$K$3:$L$16,2,FALSE)))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IF(D344="X",0,IF(E344="X",0,VLOOKUP(E344,'17'!$K$3:$L$16,2,FALSE)))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IF(D345="X",0,IF(E345="X",0,VLOOKUP(E345,'17'!$K$3:$L$16,2,FALSE)))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IF(D346="X",0,IF(E346="X",0,VLOOKUP(E346,'17'!$K$3:$L$16,2,FALSE)))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IF(D347="X",0,IF(E347="X",0,VLOOKUP(E347,'17'!$K$3:$L$16,2,FALSE)))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IF(D348="X",0,IF(E348="X",0,VLOOKUP(E348,'17'!$K$3:$L$16,2,FALSE)))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IF(D349="X",0,IF(E349="X",0,VLOOKUP(E349,'17'!$K$3:$L$16,2,FALSE)))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IF(D350="X",0,IF(E350="X",0,VLOOKUP(E350,'17'!$K$3:$L$16,2,FALSE)))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IF(D351="X",0,IF(E351="X",0,VLOOKUP(E351,'17'!$K$3:$L$16,2,FALSE)))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IF(D352="X",0,IF(E352="X",0,VLOOKUP(E352,'17'!$K$3:$L$16,2,FALSE)))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IF(D353="X",0,IF(E353="X",0,VLOOKUP(E353,'17'!$K$3:$L$16,2,FALSE)))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IF(D354="X",0,IF(E354="X",0,VLOOKUP(E354,'17'!$K$3:$L$16,2,FALSE)))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IF(D355="X",0,IF(E355="X",0,VLOOKUP(E355,'17'!$K$3:$L$16,2,FALSE)))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IF(D356="X",0,IF(E356="X",0,VLOOKUP(E356,'17'!$K$3:$L$16,2,FALSE)))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IF(D357="X",0,IF(E357="X",0,VLOOKUP(E357,'17'!$K$3:$L$16,2,FALSE)))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IF(D358="X",0,IF(E358="X",0,VLOOKUP(E358,'17'!$K$3:$L$16,2,FALSE)))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IF(D359="X",0,IF(E359="X",0,VLOOKUP(E359,'17'!$K$3:$L$16,2,FALSE)))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IF(D360="X",0,IF(E360="X",0,VLOOKUP(E360,'17'!$K$3:$L$16,2,FALSE)))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IF(D361="X",0,IF(E361="X",0,VLOOKUP(E361,'17'!$K$3:$L$16,2,FALSE)))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IF(D362="X",0,IF(E362="X",0,VLOOKUP(E362,'17'!$K$3:$L$16,2,FALSE)))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IF(D363="X",0,IF(E363="X",0,VLOOKUP(E363,'17'!$K$3:$L$16,2,FALSE)))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IF(D364="X",0,IF(E364="X",0,VLOOKUP(E364,'17'!$K$3:$L$16,2,FALSE)))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IF(D365="X",0,IF(E365="X",0,VLOOKUP(E365,'17'!$K$3:$L$16,2,FALSE)))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IF(D366="X",0,IF(E366="X",0,VLOOKUP(E366,'17'!$K$3:$L$16,2,FALSE)))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IF(D367="X",0,IF(E367="X",0,VLOOKUP(E367,'17'!$K$3:$L$16,2,FALSE)))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IF(D368="X",0,IF(E368="X",0,VLOOKUP(E368,'17'!$K$3:$L$16,2,FALSE)))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IF(D369="X",0,IF(E369="X",0,VLOOKUP(E369,'17'!$K$3:$L$16,2,FALSE)))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IF(D370="X",0,IF(E370="X",0,VLOOKUP(E370,'17'!$K$3:$L$16,2,FALSE)))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IF(D371="X",0,IF(E371="X",0,VLOOKUP(E371,'17'!$K$3:$L$16,2,FALSE)))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IF(D372="X",0,IF(E372="X",0,VLOOKUP(E372,'17'!$K$3:$L$16,2,FALSE)))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IF(D373="X",0,IF(E373="X",0,VLOOKUP(E373,'17'!$K$3:$L$16,2,FALSE)))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IF(D374="X",0,IF(E374="X",0,VLOOKUP(E374,'17'!$K$3:$L$16,2,FALSE)))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IF(D375="X",0,IF(E375="X",0,VLOOKUP(E375,'17'!$K$3:$L$16,2,FALSE)))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IF(D376="X",0,IF(E376="X",0,VLOOKUP(E376,'17'!$K$3:$L$16,2,FALSE)))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IF(D377="X",0,IF(E377="X",0,VLOOKUP(E377,'17'!$K$3:$L$16,2,FALSE)))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IF(D378="X",0,IF(E378="X",0,VLOOKUP(E378,'17'!$K$3:$L$16,2,FALSE)))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IF(D379="X",0,IF(E379="X",0,VLOOKUP(E379,'17'!$K$3:$L$16,2,FALSE)))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IF(D380="X",0,IF(E380="X",0,VLOOKUP(E380,'17'!$K$3:$L$16,2,FALSE)))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IF(D381="X",0,IF(E381="X",0,VLOOKUP(E381,'17'!$K$3:$L$16,2,FALSE)))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IF(D382="X",0,IF(E382="X",0,VLOOKUP(E382,'17'!$K$3:$L$16,2,FALSE)))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IF(D383="X",0,IF(E383="X",0,VLOOKUP(E383,'17'!$K$3:$L$16,2,FALSE)))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IF(D384="X",0,IF(E384="X",0,VLOOKUP(E384,'17'!$K$3:$L$16,2,FALSE)))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IF(D385="X",0,IF(E385="X",0,VLOOKUP(E385,'17'!$K$3:$L$16,2,FALSE)))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IF(D386="X",0,IF(E386="X",0,VLOOKUP(E386,'17'!$K$3:$L$16,2,FALSE)))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IF(D387="X",0,IF(E387="X",0,VLOOKUP(E387,'17'!$K$3:$L$16,2,FALSE)))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IF(D388="X",0,IF(E388="X",0,VLOOKUP(E388,'17'!$K$3:$L$16,2,FALSE)))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IF(D389="X",0,IF(E389="X",0,VLOOKUP(E389,'17'!$K$3:$L$16,2,FALSE)))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IF(D390="X",0,IF(E390="X",0,VLOOKUP(E390,'17'!$K$3:$L$16,2,FALSE)))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IF(D391="X",0,IF(E391="X",0,VLOOKUP(E391,'17'!$K$3:$L$16,2,FALSE)))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IF(D392="X",0,IF(E392="X",0,VLOOKUP(E392,'17'!$K$3:$L$16,2,FALSE)))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IF(D393="X",0,IF(E393="X",0,VLOOKUP(E393,'17'!$K$3:$L$16,2,FALSE)))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IF(D394="X",0,IF(E394="X",0,VLOOKUP(E394,'17'!$K$3:$L$16,2,FALSE)))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IF(D395="X",0,IF(E395="X",0,VLOOKUP(E395,'17'!$K$3:$L$16,2,FALSE)))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IF(D396="X",0,IF(E396="X",0,VLOOKUP(E396,'17'!$K$3:$L$16,2,FALSE)))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IF(D397="X",0,IF(E397="X",0,VLOOKUP(E397,'17'!$K$3:$L$16,2,FALSE)))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IF(D398="X",0,IF(E398="X",0,VLOOKUP(E398,'17'!$K$3:$L$16,2,FALSE)))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IF(D399="X",0,IF(E399="X",0,VLOOKUP(E399,'17'!$K$3:$L$16,2,FALSE)))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IF(D400="X",0,IF(E400="X",0,VLOOKUP(E400,'17'!$K$3:$L$16,2,FALSE)))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IF(D401="X",0,IF(E401="X",0,VLOOKUP(E401,'17'!$K$3:$L$16,2,FALSE)))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IF(D402="X",0,IF(E402="X",0,VLOOKUP(E402,'17'!$K$3:$L$16,2,FALSE)))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IF(D403="X",0,IF(E403="X",0,VLOOKUP(E403,'17'!$K$3:$L$16,2,FALSE)))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IF(D404="X",0,IF(E404="X",0,VLOOKUP(E404,'17'!$K$3:$L$16,2,FALSE)))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IF(D405="X",0,IF(E405="X",0,VLOOKUP(E405,'17'!$K$3:$L$16,2,FALSE)))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IF(D406="X",0,IF(E406="X",0,VLOOKUP(E406,'17'!$K$3:$L$16,2,FALSE)))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IF(D407="X",0,IF(E407="X",0,VLOOKUP(E407,'17'!$K$3:$L$16,2,FALSE)))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IF(D408="X",0,IF(E408="X",0,VLOOKUP(E408,'17'!$K$3:$L$16,2,FALSE)))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IF(D409="X",0,IF(E409="X",0,VLOOKUP(E409,'17'!$K$3:$L$16,2,FALSE)))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IF(D410="X",0,IF(E410="X",0,VLOOKUP(E410,'17'!$K$3:$L$16,2,FALSE)))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IF(D411="X",0,IF(E411="X",0,VLOOKUP(E411,'17'!$K$3:$L$16,2,FALSE)))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IF(D412="X",0,IF(E412="X",0,VLOOKUP(E412,'17'!$K$3:$L$16,2,FALSE)))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IF(D413="X",0,IF(E413="X",0,VLOOKUP(E413,'17'!$K$3:$L$16,2,FALSE)))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IF(D414="X",0,IF(E414="X",0,VLOOKUP(E414,'17'!$K$3:$L$16,2,FALSE)))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IF(D415="X",0,IF(E415="X",0,VLOOKUP(E415,'17'!$K$3:$L$16,2,FALSE)))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IF(D416="X",0,IF(E416="X",0,VLOOKUP(E416,'17'!$K$3:$L$16,2,FALSE)))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IF(D417="X",0,IF(E417="X",0,VLOOKUP(E417,'17'!$K$3:$L$16,2,FALSE)))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IF(D418="X",0,IF(E418="X",0,VLOOKUP(E418,'17'!$K$3:$L$16,2,FALSE)))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IF(D419="X",0,IF(E419="X",0,VLOOKUP(E419,'17'!$K$3:$L$16,2,FALSE)))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IF(D420="X",0,IF(E420="X",0,VLOOKUP(E420,'17'!$K$3:$L$16,2,FALSE)))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IF(D421="X",0,IF(E421="X",0,VLOOKUP(E421,'17'!$K$3:$L$16,2,FALSE)))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IF(D422="X",0,IF(E422="X",0,VLOOKUP(E422,'17'!$K$3:$L$16,2,FALSE)))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IF(D423="X",0,IF(E423="X",0,VLOOKUP(E423,'17'!$K$3:$L$16,2,FALSE)))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IF(D424="X",0,IF(E424="X",0,VLOOKUP(E424,'17'!$K$3:$L$16,2,FALSE)))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IF(D425="X",0,IF(E425="X",0,VLOOKUP(E425,'17'!$K$3:$L$16,2,FALSE)))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IF(D426="X",0,IF(E426="X",0,VLOOKUP(E426,'17'!$K$3:$L$16,2,FALSE)))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IF(D427="X",0,IF(E427="X",0,VLOOKUP(E427,'17'!$K$3:$L$16,2,FALSE)))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IF(D428="X",0,IF(E428="X",0,VLOOKUP(E428,'17'!$K$3:$L$16,2,FALSE)))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IF(D429="X",0,IF(E429="X",0,VLOOKUP(E429,'17'!$K$3:$L$16,2,FALSE)))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IF(D430="X",0,IF(E430="X",0,VLOOKUP(E430,'17'!$K$3:$L$16,2,FALSE)))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IF(D431="X",0,IF(E431="X",0,VLOOKUP(E431,'17'!$K$3:$L$16,2,FALSE)))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IF(D432="X",0,IF(E432="X",0,VLOOKUP(E432,'17'!$K$3:$L$16,2,FALSE)))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IF(D433="X",0,IF(E433="X",0,VLOOKUP(E433,'17'!$K$3:$L$16,2,FALSE)))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IF(D434="X",0,IF(E434="X",0,VLOOKUP(E434,'17'!$K$3:$L$16,2,FALSE)))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IF(D435="X",0,IF(E435="X",0,VLOOKUP(E435,'17'!$K$3:$L$16,2,FALSE)))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IF(D436="X",0,IF(E436="X",0,VLOOKUP(E436,'17'!$K$3:$L$16,2,FALSE)))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IF(D437="X",0,IF(E437="X",0,VLOOKUP(E437,'17'!$K$3:$L$16,2,FALSE)))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IF(D438="X",0,IF(E438="X",0,VLOOKUP(E438,'17'!$K$3:$L$16,2,FALSE)))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IF(D439="X",0,IF(E439="X",0,VLOOKUP(E439,'17'!$K$3:$L$16,2,FALSE)))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IF(D440="X",0,IF(E440="X",0,VLOOKUP(E440,'17'!$K$3:$L$16,2,FALSE)))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IF(D441="X",0,IF(E441="X",0,VLOOKUP(E441,'17'!$K$3:$L$16,2,FALSE)))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IF(D442="X",0,IF(E442="X",0,VLOOKUP(E442,'17'!$K$3:$L$16,2,FALSE)))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IF(D443="X",0,IF(E443="X",0,VLOOKUP(E443,'17'!$K$3:$L$16,2,FALSE)))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IF(D444="X",0,IF(E444="X",0,VLOOKUP(E444,'17'!$K$3:$L$16,2,FALSE)))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IF(D445="X",0,IF(E445="X",0,VLOOKUP(E445,'17'!$K$3:$L$16,2,FALSE)))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IF(D446="X",0,IF(E446="X",0,VLOOKUP(E446,'17'!$K$3:$L$16,2,FALSE)))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IF(D447="X",0,IF(E447="X",0,VLOOKUP(E447,'17'!$K$3:$L$16,2,FALSE)))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IF(D448="X",0,IF(E448="X",0,VLOOKUP(E448,'17'!$K$3:$L$16,2,FALSE)))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IF(D449="X",0,IF(E449="X",0,VLOOKUP(E449,'17'!$K$3:$L$16,2,FALSE)))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IF(D450="X",0,IF(E450="X",0,VLOOKUP(E450,'17'!$K$3:$L$16,2,FALSE)))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IF(D451="X",0,IF(E451="X",0,VLOOKUP(E451,'17'!$K$3:$L$16,2,FALSE)))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IF(D452="X",0,IF(E452="X",0,VLOOKUP(E452,'17'!$K$3:$L$16,2,FALSE)))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IF(D453="X",0,IF(E453="X",0,VLOOKUP(E453,'17'!$K$3:$L$16,2,FALSE)))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IF(D454="X",0,IF(E454="X",0,VLOOKUP(E454,'17'!$K$3:$L$16,2,FALSE)))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IF(D455="X",0,IF(E455="X",0,VLOOKUP(E455,'17'!$K$3:$L$16,2,FALSE)))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IF(D456="X",0,IF(E456="X",0,VLOOKUP(E456,'17'!$K$3:$L$16,2,FALSE)))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IF(D457="X",0,IF(E457="X",0,VLOOKUP(E457,'17'!$K$3:$L$16,2,FALSE)))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IF(D458="X",0,IF(E458="X",0,VLOOKUP(E458,'17'!$K$3:$L$16,2,FALSE)))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IF(D459="X",0,IF(E459="X",0,VLOOKUP(E459,'17'!$K$3:$L$16,2,FALSE)))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IF(D460="X",0,IF(E460="X",0,VLOOKUP(E460,'17'!$K$3:$L$16,2,FALSE)))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IF(D461="X",0,IF(E461="X",0,VLOOKUP(E461,'17'!$K$3:$L$16,2,FALSE)))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IF(D462="X",0,IF(E462="X",0,VLOOKUP(E462,'17'!$K$3:$L$16,2,FALSE)))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IF(D463="X",0,IF(E463="X",0,VLOOKUP(E463,'17'!$K$3:$L$16,2,FALSE)))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IF(D464="X",0,IF(E464="X",0,VLOOKUP(E464,'17'!$K$3:$L$16,2,FALSE)))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IF(D465="X",0,IF(E465="X",0,VLOOKUP(E465,'17'!$K$3:$L$16,2,FALSE)))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IF(D466="X",0,IF(E466="X",0,VLOOKUP(E466,'17'!$K$3:$L$16,2,FALSE)))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IF(D467="X",0,IF(E467="X",0,VLOOKUP(E467,'17'!$K$3:$L$16,2,FALSE)))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IF(D468="X",0,IF(E468="X",0,VLOOKUP(E468,'17'!$K$3:$L$16,2,FALSE)))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IF(D469="X",0,IF(E469="X",0,VLOOKUP(E469,'17'!$K$3:$L$16,2,FALSE)))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IF(D470="X",0,IF(E470="X",0,VLOOKUP(E470,'17'!$K$3:$L$16,2,FALSE)))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IF(D471="X",0,IF(E471="X",0,VLOOKUP(E471,'17'!$K$3:$L$16,2,FALSE)))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IF(D472="X",0,IF(E472="X",0,VLOOKUP(E472,'17'!$K$3:$L$16,2,FALSE)))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IF(D473="X",0,IF(E473="X",0,VLOOKUP(E473,'17'!$K$3:$L$16,2,FALSE)))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IF(D474="X",0,IF(E474="X",0,VLOOKUP(E474,'17'!$K$3:$L$16,2,FALSE)))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IF(D475="X",0,IF(E475="X",0,VLOOKUP(E475,'17'!$K$3:$L$16,2,FALSE)))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IF(D476="X",0,IF(E476="X",0,VLOOKUP(E476,'17'!$K$3:$L$16,2,FALSE)))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IF(D477="X",0,IF(E477="X",0,VLOOKUP(E477,'17'!$K$3:$L$16,2,FALSE)))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IF(D478="X",0,IF(E478="X",0,VLOOKUP(E478,'17'!$K$3:$L$16,2,FALSE)))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IF(D479="X",0,IF(E479="X",0,VLOOKUP(E479,'17'!$K$3:$L$16,2,FALSE)))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IF(D480="X",0,IF(E480="X",0,VLOOKUP(E480,'17'!$K$3:$L$16,2,FALSE)))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IF(D481="X",0,IF(E481="X",0,VLOOKUP(E481,'17'!$K$3:$L$16,2,FALSE)))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IF(D482="X",0,IF(E482="X",0,VLOOKUP(E482,'17'!$K$3:$L$16,2,FALSE)))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IF(D483="X",0,IF(E483="X",0,VLOOKUP(E483,'17'!$K$3:$L$16,2,FALSE)))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IF(D484="X",0,IF(E484="X",0,VLOOKUP(E484,'17'!$K$3:$L$16,2,FALSE)))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IF(D485="X",0,IF(E485="X",0,VLOOKUP(E485,'17'!$K$3:$L$16,2,FALSE)))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IF(D486="X",0,IF(E486="X",0,VLOOKUP(E486,'17'!$K$3:$L$16,2,FALSE)))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IF(D487="X",0,IF(E487="X",0,VLOOKUP(E487,'17'!$K$3:$L$16,2,FALSE)))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IF(D488="X",0,IF(E488="X",0,VLOOKUP(E488,'17'!$K$3:$L$16,2,FALSE)))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IF(D489="X",0,IF(E489="X",0,VLOOKUP(E489,'17'!$K$3:$L$16,2,FALSE)))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IF(D490="X",0,IF(E490="X",0,VLOOKUP(E490,'17'!$K$3:$L$16,2,FALSE)))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IF(D491="X",0,IF(E491="X",0,VLOOKUP(E491,'17'!$K$3:$L$16,2,FALSE)))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IF(D492="X",0,IF(E492="X",0,VLOOKUP(E492,'17'!$K$3:$L$16,2,FALSE)))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IF(D493="X",0,IF(E493="X",0,VLOOKUP(E493,'17'!$K$3:$L$16,2,FALSE)))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IF(D494="X",0,IF(E494="X",0,VLOOKUP(E494,'17'!$K$3:$L$16,2,FALSE)))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TnBm91W8m9wji1ihTFDFWxpDIrMhwBYidgC41Gdgi15yF7Fm938sJ56AGnmh0RcGClB3Fdh8zn+98hyoRrCjqg==" saltValue="jCgy2t/kQikfdqsiVmvbW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18,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'18a'!P499/M3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18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'18a'!P500/M4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18</v>
      </c>
      <c r="C5" s="201"/>
      <c r="D5" s="201"/>
      <c r="E5" s="201"/>
      <c r="F5" s="197" t="s">
        <v>84</v>
      </c>
      <c r="G5" s="197"/>
      <c r="H5" s="53">
        <f>'Kosten VSR (her)controles'!A22</f>
        <v>18</v>
      </c>
      <c r="K5" s="74" t="s">
        <v>57</v>
      </c>
      <c r="L5" s="86"/>
      <c r="M5" s="147"/>
      <c r="N5" s="127" t="e">
        <f>'18a'!P501/M5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18</v>
      </c>
      <c r="C6" s="202"/>
      <c r="D6" s="202"/>
      <c r="E6" s="202"/>
      <c r="F6" s="198" t="s">
        <v>85</v>
      </c>
      <c r="G6" s="198"/>
      <c r="H6" s="54" t="str">
        <f>CONCATENATE(H5,"a")</f>
        <v>18a</v>
      </c>
      <c r="K6" s="74" t="s">
        <v>58</v>
      </c>
      <c r="L6" s="86"/>
      <c r="M6" s="147"/>
      <c r="N6" s="127" t="e">
        <f>'18a'!P502/M6</f>
        <v>#N/A</v>
      </c>
    </row>
    <row r="7" spans="1:14" x14ac:dyDescent="0.35">
      <c r="K7" s="74" t="s">
        <v>54</v>
      </c>
      <c r="L7" s="86"/>
      <c r="M7" s="147"/>
      <c r="N7" s="127" t="e">
        <f>'18a'!P503/M7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'18a'!P504/M8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'18a'!P505/M9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'18a'!P506/M10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'18a'!P507/M11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'18a'!P508/M12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'18a'!P509/M13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'18a'!P512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'18a'!N505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SXXN7f6SNzyuxG4diWKIzviAsL2UjgVwKX3faqE14SuaShFWi+agVNvKiq2Kvah4EYpZ6c0C+eXd1aED41/bqg==" saltValue="BYMo+3aJSvPAx154KOeUc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J58" sqref="J58"/>
    </sheetView>
  </sheetViews>
  <sheetFormatPr defaultRowHeight="14.5" x14ac:dyDescent="0.35"/>
  <cols>
    <col min="1" max="1" width="9.08984375" style="2"/>
    <col min="2" max="2" width="25.08984375" customWidth="1"/>
    <col min="3" max="7" width="19.08984375" customWidth="1"/>
    <col min="8" max="63" width="9.08984375" style="2"/>
  </cols>
  <sheetData>
    <row r="1" spans="1:7" ht="26" x14ac:dyDescent="0.6">
      <c r="B1" s="192" t="s">
        <v>181</v>
      </c>
      <c r="C1" s="192"/>
      <c r="D1" s="192"/>
      <c r="E1" s="192"/>
      <c r="F1" s="192"/>
      <c r="G1" s="192"/>
    </row>
    <row r="2" spans="1:7" x14ac:dyDescent="0.35">
      <c r="B2" s="2"/>
      <c r="C2" s="2"/>
      <c r="D2" s="2"/>
      <c r="E2" s="2"/>
      <c r="F2" s="2"/>
      <c r="G2" s="2"/>
    </row>
    <row r="3" spans="1:7" ht="58" x14ac:dyDescent="0.35">
      <c r="B3" s="167" t="s">
        <v>180</v>
      </c>
      <c r="C3" s="167" t="s">
        <v>235</v>
      </c>
      <c r="D3" s="167" t="s">
        <v>236</v>
      </c>
      <c r="E3" s="167" t="s">
        <v>237</v>
      </c>
      <c r="F3" s="167" t="s">
        <v>92</v>
      </c>
      <c r="G3" s="167" t="s">
        <v>96</v>
      </c>
    </row>
    <row r="4" spans="1:7" x14ac:dyDescent="0.35">
      <c r="A4" s="2">
        <v>1</v>
      </c>
      <c r="B4" s="51" t="str">
        <f>'Kosten VSR (her)controles'!C5</f>
        <v>Gemeentehuis G213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 x14ac:dyDescent="0.35">
      <c r="A5" s="2">
        <v>2</v>
      </c>
      <c r="B5" s="51" t="str">
        <f>'Kosten VSR (her)controles'!C6</f>
        <v>Centrale werkplaats G207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14" si="0">SUM(C5+E5+F5)</f>
        <v>#DIV/0!</v>
      </c>
    </row>
    <row r="6" spans="1:7" x14ac:dyDescent="0.35">
      <c r="A6" s="2">
        <v>3</v>
      </c>
      <c r="B6" s="51" t="str">
        <f>'Kosten VSR (her)controles'!C7</f>
        <v>Directiekeet Ter Borch G218</v>
      </c>
      <c r="C6" s="117" t="e">
        <f>'3'!$H$14</f>
        <v>#DIV/0!</v>
      </c>
      <c r="D6" s="117" t="e">
        <f t="shared" ref="D6:D11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 x14ac:dyDescent="0.35">
      <c r="A7" s="2">
        <v>4</v>
      </c>
      <c r="B7" s="51" t="str">
        <f>'Kosten VSR (her)controles'!C8</f>
        <v>Sporthal Groote Veen G323</v>
      </c>
      <c r="C7" s="117" t="e">
        <f>'4'!$H$14</f>
        <v>#DIV/0!</v>
      </c>
      <c r="D7" s="117" t="e">
        <f t="shared" si="1"/>
        <v>#DIV/0!</v>
      </c>
      <c r="E7" s="117">
        <f>'4'!$I$38</f>
        <v>0</v>
      </c>
      <c r="F7" s="117">
        <f>'4'!$I$52</f>
        <v>0</v>
      </c>
      <c r="G7" s="117" t="e">
        <f t="shared" si="0"/>
        <v>#DIV/0!</v>
      </c>
    </row>
    <row r="8" spans="1:7" x14ac:dyDescent="0.35">
      <c r="A8" s="2">
        <v>5</v>
      </c>
      <c r="B8" s="51" t="str">
        <f>'Kosten VSR (her)controles'!C9</f>
        <v>Sporthal de Zwet G306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x14ac:dyDescent="0.35">
      <c r="A9" s="2">
        <v>6</v>
      </c>
      <c r="B9" s="51" t="str">
        <f>'Kosten VSR (her)controles'!C10</f>
        <v>Sporthal de Kamp G313</v>
      </c>
      <c r="C9" s="117" t="e">
        <f>'6'!$H$14</f>
        <v>#DIV/0!</v>
      </c>
      <c r="D9" s="117" t="e">
        <f t="shared" si="1"/>
        <v>#DIV/0!</v>
      </c>
      <c r="E9" s="117">
        <f>'6'!$I$38</f>
        <v>0</v>
      </c>
      <c r="F9" s="117">
        <f>'6'!$I$52</f>
        <v>0</v>
      </c>
      <c r="G9" s="117" t="e">
        <f t="shared" si="0"/>
        <v>#DIV/0!</v>
      </c>
    </row>
    <row r="10" spans="1:7" x14ac:dyDescent="0.35">
      <c r="A10" s="2">
        <v>7</v>
      </c>
      <c r="B10" s="51" t="str">
        <f>'Kosten VSR (her)controles'!C11</f>
        <v>Gymzaal Tynaarlo  G324</v>
      </c>
      <c r="C10" s="117" t="e">
        <f>'7'!$H$14</f>
        <v>#DIV/0!</v>
      </c>
      <c r="D10" s="117" t="e">
        <f t="shared" si="1"/>
        <v>#DIV/0!</v>
      </c>
      <c r="E10" s="117">
        <f>'7'!$I$38</f>
        <v>0</v>
      </c>
      <c r="F10" s="117">
        <f>'7'!$I$52</f>
        <v>0</v>
      </c>
      <c r="G10" s="117" t="e">
        <f t="shared" si="0"/>
        <v>#DIV/0!</v>
      </c>
    </row>
    <row r="11" spans="1:7" x14ac:dyDescent="0.35">
      <c r="A11" s="2">
        <v>8</v>
      </c>
      <c r="B11" s="51" t="str">
        <f>'Kosten VSR (her)controles'!C12</f>
        <v>Gymzaal Zernike</v>
      </c>
      <c r="C11" s="117" t="e">
        <f>'8'!$H$14</f>
        <v>#DIV/0!</v>
      </c>
      <c r="D11" s="117" t="e">
        <f t="shared" si="1"/>
        <v>#DIV/0!</v>
      </c>
      <c r="E11" s="117">
        <f>'8'!$I$38</f>
        <v>0</v>
      </c>
      <c r="F11" s="117">
        <f>'8'!$I$52</f>
        <v>0</v>
      </c>
      <c r="G11" s="117" t="e">
        <f t="shared" si="0"/>
        <v>#DIV/0!</v>
      </c>
    </row>
    <row r="12" spans="1:7" x14ac:dyDescent="0.35">
      <c r="A12" s="2">
        <v>9</v>
      </c>
      <c r="B12" s="51" t="str">
        <f>'Kosten VSR (her)controles'!C13</f>
        <v>Dorpshuis De Pan</v>
      </c>
      <c r="C12" s="181"/>
      <c r="D12" s="181"/>
      <c r="E12" s="117">
        <f>'9'!$I$38</f>
        <v>0</v>
      </c>
      <c r="F12" s="181"/>
      <c r="G12" s="117">
        <f t="shared" si="0"/>
        <v>0</v>
      </c>
    </row>
    <row r="13" spans="1:7" x14ac:dyDescent="0.35">
      <c r="A13" s="2">
        <v>10</v>
      </c>
      <c r="B13" s="51" t="str">
        <f>'Kosten VSR (her)controles'!C14</f>
        <v>Dorpshuis Ons Dorpshuis</v>
      </c>
      <c r="C13" s="181"/>
      <c r="D13" s="181"/>
      <c r="E13" s="117">
        <f>'10'!$I$38</f>
        <v>0</v>
      </c>
      <c r="F13" s="181"/>
      <c r="G13" s="117">
        <f t="shared" si="0"/>
        <v>0</v>
      </c>
    </row>
    <row r="14" spans="1:7" x14ac:dyDescent="0.35">
      <c r="A14" s="2">
        <v>11</v>
      </c>
      <c r="B14" s="51" t="str">
        <f>'Kosten VSR (her)controles'!C15</f>
        <v>Gz/MFC Ludinge</v>
      </c>
      <c r="C14" s="181"/>
      <c r="D14" s="181"/>
      <c r="E14" s="117">
        <f>'11'!$I$38</f>
        <v>0</v>
      </c>
      <c r="F14" s="181"/>
      <c r="G14" s="117">
        <f t="shared" si="0"/>
        <v>0</v>
      </c>
    </row>
    <row r="15" spans="1:7" hidden="1" x14ac:dyDescent="0.35">
      <c r="A15" s="2">
        <v>12</v>
      </c>
      <c r="B15" s="51" t="str">
        <f>'Kosten VSR (her)controles'!C16</f>
        <v>Complex 12</v>
      </c>
      <c r="C15" s="117"/>
      <c r="D15" s="117"/>
      <c r="E15" s="117"/>
      <c r="F15" s="117"/>
      <c r="G15" s="117"/>
    </row>
    <row r="16" spans="1:7" hidden="1" x14ac:dyDescent="0.35">
      <c r="A16" s="2">
        <v>13</v>
      </c>
      <c r="B16" s="51" t="str">
        <f>'Kosten VSR (her)controles'!C17</f>
        <v>Complex 13</v>
      </c>
      <c r="C16" s="117"/>
      <c r="D16" s="117"/>
      <c r="E16" s="117"/>
      <c r="F16" s="117"/>
      <c r="G16" s="117"/>
    </row>
    <row r="17" spans="1:7" hidden="1" x14ac:dyDescent="0.35">
      <c r="A17" s="2">
        <v>14</v>
      </c>
      <c r="B17" s="51" t="str">
        <f>'Kosten VSR (her)controles'!C18</f>
        <v>Complex 14</v>
      </c>
      <c r="C17" s="117"/>
      <c r="D17" s="117"/>
      <c r="E17" s="117"/>
      <c r="F17" s="117"/>
      <c r="G17" s="117"/>
    </row>
    <row r="18" spans="1:7" hidden="1" x14ac:dyDescent="0.35">
      <c r="A18" s="2">
        <v>15</v>
      </c>
      <c r="B18" s="51" t="str">
        <f>'Kosten VSR (her)controles'!C19</f>
        <v>Complex 15</v>
      </c>
      <c r="C18" s="117"/>
      <c r="D18" s="117"/>
      <c r="E18" s="117"/>
      <c r="F18" s="117"/>
      <c r="G18" s="117"/>
    </row>
    <row r="19" spans="1:7" hidden="1" x14ac:dyDescent="0.35">
      <c r="A19" s="2">
        <v>16</v>
      </c>
      <c r="B19" s="51" t="str">
        <f>'Kosten VSR (her)controles'!C20</f>
        <v>Complex 16</v>
      </c>
      <c r="C19" s="117"/>
      <c r="D19" s="117"/>
      <c r="E19" s="117"/>
      <c r="F19" s="117"/>
      <c r="G19" s="117"/>
    </row>
    <row r="20" spans="1:7" hidden="1" x14ac:dyDescent="0.35">
      <c r="A20" s="2">
        <v>17</v>
      </c>
      <c r="B20" s="51" t="str">
        <f>'Kosten VSR (her)controles'!C21</f>
        <v>Complex 17</v>
      </c>
      <c r="C20" s="117"/>
      <c r="D20" s="117"/>
      <c r="E20" s="117"/>
      <c r="F20" s="117"/>
      <c r="G20" s="117"/>
    </row>
    <row r="21" spans="1:7" hidden="1" x14ac:dyDescent="0.35">
      <c r="A21" s="2">
        <v>18</v>
      </c>
      <c r="B21" s="51" t="str">
        <f>'Kosten VSR (her)controles'!C22</f>
        <v>Complex 18</v>
      </c>
      <c r="C21" s="117"/>
      <c r="D21" s="117"/>
      <c r="E21" s="117"/>
      <c r="F21" s="117"/>
      <c r="G21" s="117"/>
    </row>
    <row r="22" spans="1:7" hidden="1" x14ac:dyDescent="0.35">
      <c r="A22" s="2">
        <v>19</v>
      </c>
      <c r="B22" s="51" t="str">
        <f>'Kosten VSR (her)controles'!C23</f>
        <v>Complex 19</v>
      </c>
      <c r="C22" s="117"/>
      <c r="D22" s="117"/>
      <c r="E22" s="117"/>
      <c r="F22" s="117"/>
      <c r="G22" s="117"/>
    </row>
    <row r="23" spans="1:7" hidden="1" x14ac:dyDescent="0.35">
      <c r="A23" s="2">
        <v>20</v>
      </c>
      <c r="B23" s="51" t="str">
        <f>'Kosten VSR (her)controles'!C24</f>
        <v>Complex 20</v>
      </c>
      <c r="C23" s="117"/>
      <c r="D23" s="117"/>
      <c r="E23" s="117"/>
      <c r="F23" s="117"/>
      <c r="G23" s="117"/>
    </row>
    <row r="24" spans="1:7" hidden="1" x14ac:dyDescent="0.35">
      <c r="A24" s="2">
        <v>21</v>
      </c>
      <c r="B24" s="51" t="str">
        <f>'Kosten VSR (her)controles'!C25</f>
        <v>Complex 21</v>
      </c>
      <c r="C24" s="117"/>
      <c r="D24" s="117"/>
      <c r="E24" s="117"/>
      <c r="F24" s="117"/>
      <c r="G24" s="117"/>
    </row>
    <row r="25" spans="1:7" hidden="1" x14ac:dyDescent="0.35">
      <c r="A25" s="2">
        <v>22</v>
      </c>
      <c r="B25" s="51" t="str">
        <f>'Kosten VSR (her)controles'!C26</f>
        <v>Complex 22</v>
      </c>
      <c r="C25" s="117"/>
      <c r="D25" s="117"/>
      <c r="E25" s="117"/>
      <c r="F25" s="117"/>
      <c r="G25" s="117"/>
    </row>
    <row r="26" spans="1:7" hidden="1" x14ac:dyDescent="0.35">
      <c r="A26" s="2">
        <v>23</v>
      </c>
      <c r="B26" s="51" t="str">
        <f>'Kosten VSR (her)controles'!C27</f>
        <v>Complex 23</v>
      </c>
      <c r="C26" s="117"/>
      <c r="D26" s="117"/>
      <c r="E26" s="117"/>
      <c r="F26" s="117"/>
      <c r="G26" s="117"/>
    </row>
    <row r="27" spans="1:7" hidden="1" x14ac:dyDescent="0.35">
      <c r="A27" s="2">
        <v>24</v>
      </c>
      <c r="B27" s="51" t="str">
        <f>'Kosten VSR (her)controles'!C28</f>
        <v>Complex 24</v>
      </c>
      <c r="C27" s="117"/>
      <c r="D27" s="117"/>
      <c r="E27" s="117"/>
      <c r="F27" s="117"/>
      <c r="G27" s="117"/>
    </row>
    <row r="28" spans="1:7" hidden="1" x14ac:dyDescent="0.35">
      <c r="A28" s="2">
        <v>25</v>
      </c>
      <c r="B28" s="51" t="str">
        <f>'Kosten VSR (her)controles'!C29</f>
        <v>Complex 25</v>
      </c>
      <c r="C28" s="117"/>
      <c r="D28" s="117"/>
      <c r="E28" s="117"/>
      <c r="F28" s="117"/>
      <c r="G28" s="117"/>
    </row>
    <row r="29" spans="1:7" hidden="1" x14ac:dyDescent="0.35">
      <c r="A29" s="2">
        <v>26</v>
      </c>
      <c r="B29" s="51" t="str">
        <f>'Kosten VSR (her)controles'!C30</f>
        <v>Complex 26</v>
      </c>
      <c r="C29" s="117"/>
      <c r="D29" s="117"/>
      <c r="E29" s="117"/>
      <c r="F29" s="117"/>
      <c r="G29" s="117"/>
    </row>
    <row r="30" spans="1:7" hidden="1" x14ac:dyDescent="0.35">
      <c r="A30" s="2">
        <v>27</v>
      </c>
      <c r="B30" s="51" t="str">
        <f>'Kosten VSR (her)controles'!C31</f>
        <v>Complex 27</v>
      </c>
      <c r="C30" s="117"/>
      <c r="D30" s="117"/>
      <c r="E30" s="117"/>
      <c r="F30" s="117"/>
      <c r="G30" s="117"/>
    </row>
    <row r="31" spans="1:7" hidden="1" x14ac:dyDescent="0.35">
      <c r="A31" s="2">
        <v>28</v>
      </c>
      <c r="B31" s="51" t="str">
        <f>'Kosten VSR (her)controles'!C32</f>
        <v>Complex 28</v>
      </c>
      <c r="C31" s="117"/>
      <c r="D31" s="117"/>
      <c r="E31" s="117"/>
      <c r="F31" s="117"/>
      <c r="G31" s="117"/>
    </row>
    <row r="32" spans="1:7" hidden="1" x14ac:dyDescent="0.35">
      <c r="A32" s="2">
        <v>29</v>
      </c>
      <c r="B32" s="51" t="str">
        <f>'Kosten VSR (her)controles'!C33</f>
        <v>Complex 29</v>
      </c>
      <c r="C32" s="117"/>
      <c r="D32" s="117"/>
      <c r="E32" s="117"/>
      <c r="F32" s="117"/>
      <c r="G32" s="117"/>
    </row>
    <row r="33" spans="1:7" hidden="1" x14ac:dyDescent="0.35">
      <c r="A33" s="2">
        <v>30</v>
      </c>
      <c r="B33" s="51" t="str">
        <f>'Kosten VSR (her)controles'!C34</f>
        <v>Complex 30</v>
      </c>
      <c r="C33" s="117"/>
      <c r="D33" s="117"/>
      <c r="E33" s="117"/>
      <c r="F33" s="117"/>
      <c r="G33" s="117"/>
    </row>
    <row r="34" spans="1:7" hidden="1" x14ac:dyDescent="0.35">
      <c r="A34" s="2">
        <v>31</v>
      </c>
      <c r="B34" s="51" t="str">
        <f>'Kosten VSR (her)controles'!C35</f>
        <v>Complex 31</v>
      </c>
      <c r="C34" s="117"/>
      <c r="D34" s="117"/>
      <c r="E34" s="117"/>
      <c r="F34" s="117"/>
      <c r="G34" s="117"/>
    </row>
    <row r="35" spans="1:7" hidden="1" x14ac:dyDescent="0.35">
      <c r="A35" s="2">
        <v>32</v>
      </c>
      <c r="B35" s="51" t="str">
        <f>'Kosten VSR (her)controles'!C36</f>
        <v>Complex 32</v>
      </c>
      <c r="C35" s="117"/>
      <c r="D35" s="117"/>
      <c r="E35" s="117"/>
      <c r="F35" s="117"/>
      <c r="G35" s="117"/>
    </row>
    <row r="36" spans="1:7" hidden="1" x14ac:dyDescent="0.35">
      <c r="A36" s="2">
        <v>33</v>
      </c>
      <c r="B36" s="51" t="str">
        <f>'Kosten VSR (her)controles'!C37</f>
        <v>Complex 33</v>
      </c>
      <c r="C36" s="117"/>
      <c r="D36" s="117"/>
      <c r="E36" s="117"/>
      <c r="F36" s="117"/>
      <c r="G36" s="117"/>
    </row>
    <row r="37" spans="1:7" hidden="1" x14ac:dyDescent="0.35">
      <c r="A37" s="2">
        <v>34</v>
      </c>
      <c r="B37" s="51" t="str">
        <f>'Kosten VSR (her)controles'!C38</f>
        <v>Complex 34</v>
      </c>
      <c r="C37" s="117"/>
      <c r="D37" s="117"/>
      <c r="E37" s="117"/>
      <c r="F37" s="117"/>
      <c r="G37" s="117"/>
    </row>
    <row r="38" spans="1:7" hidden="1" x14ac:dyDescent="0.35">
      <c r="A38" s="2">
        <v>35</v>
      </c>
      <c r="B38" s="51" t="str">
        <f>'Kosten VSR (her)controles'!C39</f>
        <v>Complex 35</v>
      </c>
      <c r="C38" s="117"/>
      <c r="D38" s="117"/>
      <c r="E38" s="117"/>
      <c r="F38" s="117"/>
      <c r="G38" s="117"/>
    </row>
    <row r="39" spans="1:7" hidden="1" x14ac:dyDescent="0.35">
      <c r="A39" s="2">
        <v>36</v>
      </c>
      <c r="B39" s="51" t="str">
        <f>'Kosten VSR (her)controles'!C40</f>
        <v>Complex 36</v>
      </c>
      <c r="C39" s="117"/>
      <c r="D39" s="117"/>
      <c r="E39" s="117"/>
      <c r="F39" s="117"/>
      <c r="G39" s="117"/>
    </row>
    <row r="40" spans="1:7" hidden="1" x14ac:dyDescent="0.35">
      <c r="A40" s="2">
        <v>37</v>
      </c>
      <c r="B40" s="51" t="str">
        <f>'Kosten VSR (her)controles'!C41</f>
        <v>Complex 37</v>
      </c>
      <c r="C40" s="117"/>
      <c r="D40" s="117"/>
      <c r="E40" s="117"/>
      <c r="F40" s="117"/>
      <c r="G40" s="117"/>
    </row>
    <row r="41" spans="1:7" hidden="1" x14ac:dyDescent="0.35">
      <c r="A41" s="2">
        <v>38</v>
      </c>
      <c r="B41" s="51" t="str">
        <f>'Kosten VSR (her)controles'!C42</f>
        <v>Complex 38</v>
      </c>
      <c r="C41" s="117"/>
      <c r="D41" s="117"/>
      <c r="E41" s="117"/>
      <c r="F41" s="117"/>
      <c r="G41" s="117"/>
    </row>
    <row r="42" spans="1:7" hidden="1" x14ac:dyDescent="0.35">
      <c r="A42" s="2">
        <v>39</v>
      </c>
      <c r="B42" s="51" t="str">
        <f>'Kosten VSR (her)controles'!C43</f>
        <v>Complex 39</v>
      </c>
      <c r="C42" s="117"/>
      <c r="D42" s="117"/>
      <c r="E42" s="117"/>
      <c r="F42" s="117"/>
      <c r="G42" s="117"/>
    </row>
    <row r="43" spans="1:7" hidden="1" x14ac:dyDescent="0.35">
      <c r="A43" s="2">
        <v>40</v>
      </c>
      <c r="B43" s="51" t="str">
        <f>'Kosten VSR (her)controles'!C44</f>
        <v>Complex 40</v>
      </c>
      <c r="C43" s="117"/>
      <c r="D43" s="117"/>
      <c r="E43" s="117"/>
      <c r="F43" s="117"/>
      <c r="G43" s="117"/>
    </row>
    <row r="44" spans="1:7" hidden="1" x14ac:dyDescent="0.35">
      <c r="A44" s="2">
        <v>41</v>
      </c>
      <c r="B44" s="51" t="str">
        <f>'Kosten VSR (her)controles'!C45</f>
        <v>Complex 41</v>
      </c>
      <c r="C44" s="117"/>
      <c r="D44" s="117"/>
      <c r="E44" s="117"/>
      <c r="F44" s="117"/>
      <c r="G44" s="117"/>
    </row>
    <row r="45" spans="1:7" hidden="1" x14ac:dyDescent="0.35">
      <c r="A45" s="2">
        <v>42</v>
      </c>
      <c r="B45" s="51" t="str">
        <f>'Kosten VSR (her)controles'!C46</f>
        <v>Complex 42</v>
      </c>
      <c r="C45" s="117"/>
      <c r="D45" s="117"/>
      <c r="E45" s="117"/>
      <c r="F45" s="117"/>
      <c r="G45" s="117"/>
    </row>
    <row r="46" spans="1:7" hidden="1" x14ac:dyDescent="0.35">
      <c r="A46" s="2">
        <v>43</v>
      </c>
      <c r="B46" s="51" t="str">
        <f>'Kosten VSR (her)controles'!C47</f>
        <v>Complex 43</v>
      </c>
      <c r="C46" s="117"/>
      <c r="D46" s="117"/>
      <c r="E46" s="117"/>
      <c r="F46" s="117"/>
      <c r="G46" s="117"/>
    </row>
    <row r="47" spans="1:7" hidden="1" x14ac:dyDescent="0.35">
      <c r="A47" s="2">
        <v>44</v>
      </c>
      <c r="B47" s="51" t="str">
        <f>'Kosten VSR (her)controles'!C48</f>
        <v>Complex 44</v>
      </c>
      <c r="C47" s="117"/>
      <c r="D47" s="117"/>
      <c r="E47" s="117"/>
      <c r="F47" s="117"/>
      <c r="G47" s="117"/>
    </row>
    <row r="48" spans="1:7" hidden="1" x14ac:dyDescent="0.35">
      <c r="A48" s="2">
        <v>45</v>
      </c>
      <c r="B48" s="51" t="str">
        <f>'Kosten VSR (her)controles'!C49</f>
        <v>Complex 45</v>
      </c>
      <c r="C48" s="117"/>
      <c r="D48" s="117"/>
      <c r="E48" s="117"/>
      <c r="F48" s="117"/>
      <c r="G48" s="117"/>
    </row>
    <row r="49" spans="1:7" hidden="1" x14ac:dyDescent="0.35">
      <c r="A49" s="2">
        <v>46</v>
      </c>
      <c r="B49" s="51" t="str">
        <f>'Kosten VSR (her)controles'!C50</f>
        <v>Complex 46</v>
      </c>
      <c r="C49" s="117"/>
      <c r="D49" s="117"/>
      <c r="E49" s="117"/>
      <c r="F49" s="117"/>
      <c r="G49" s="117"/>
    </row>
    <row r="50" spans="1:7" hidden="1" x14ac:dyDescent="0.35">
      <c r="A50" s="2">
        <v>47</v>
      </c>
      <c r="B50" s="51" t="str">
        <f>'Kosten VSR (her)controles'!C51</f>
        <v>Complex 47</v>
      </c>
      <c r="C50" s="117"/>
      <c r="D50" s="117"/>
      <c r="E50" s="117"/>
      <c r="F50" s="117"/>
      <c r="G50" s="117"/>
    </row>
    <row r="51" spans="1:7" hidden="1" x14ac:dyDescent="0.35">
      <c r="A51" s="2">
        <v>48</v>
      </c>
      <c r="B51" s="51" t="str">
        <f>'Kosten VSR (her)controles'!C52</f>
        <v>Complex 48</v>
      </c>
      <c r="C51" s="117"/>
      <c r="D51" s="117"/>
      <c r="E51" s="117"/>
      <c r="F51" s="117"/>
      <c r="G51" s="117"/>
    </row>
    <row r="52" spans="1:7" hidden="1" x14ac:dyDescent="0.35">
      <c r="A52" s="2">
        <v>49</v>
      </c>
      <c r="B52" s="51" t="str">
        <f>'Kosten VSR (her)controles'!C53</f>
        <v>Complex 49</v>
      </c>
      <c r="C52" s="117"/>
      <c r="D52" s="117"/>
      <c r="E52" s="117"/>
      <c r="F52" s="117"/>
      <c r="G52" s="117"/>
    </row>
    <row r="53" spans="1:7" hidden="1" x14ac:dyDescent="0.35">
      <c r="A53" s="2">
        <v>50</v>
      </c>
      <c r="B53" s="51" t="str">
        <f>'Kosten VSR (her)controles'!C54</f>
        <v>Complex 50</v>
      </c>
      <c r="C53" s="117"/>
      <c r="D53" s="117"/>
      <c r="E53" s="117"/>
      <c r="F53" s="117"/>
      <c r="G53" s="117"/>
    </row>
    <row r="54" spans="1:7" hidden="1" x14ac:dyDescent="0.35">
      <c r="A54" s="2">
        <v>51</v>
      </c>
      <c r="B54" s="51" t="str">
        <f>'Kosten VSR (her)controles'!C55</f>
        <v>Complex 51</v>
      </c>
      <c r="C54" s="117"/>
      <c r="D54" s="117"/>
      <c r="E54" s="117"/>
      <c r="F54" s="117"/>
      <c r="G54" s="117"/>
    </row>
    <row r="55" spans="1:7" s="2" customFormat="1" x14ac:dyDescent="0.35">
      <c r="B55" s="71" t="s">
        <v>238</v>
      </c>
      <c r="C55" s="169" t="e">
        <f>SUM(C4:C54)</f>
        <v>#DIV/0!</v>
      </c>
      <c r="D55" s="169" t="e">
        <f>SUM(D4:D54)</f>
        <v>#DIV/0!</v>
      </c>
      <c r="E55" s="169">
        <f>SUM(E4:E54)</f>
        <v>0</v>
      </c>
      <c r="F55" s="169">
        <f>SUM(F4:F54)</f>
        <v>0</v>
      </c>
      <c r="G55" s="169" t="e">
        <f>SUM(G4:G54)</f>
        <v>#DIV/0!</v>
      </c>
    </row>
    <row r="56" spans="1:7" s="2" customFormat="1" x14ac:dyDescent="0.35"/>
    <row r="57" spans="1:7" s="2" customFormat="1" x14ac:dyDescent="0.35"/>
    <row r="58" spans="1:7" s="2" customFormat="1" x14ac:dyDescent="0.35"/>
    <row r="59" spans="1:7" s="2" customFormat="1" x14ac:dyDescent="0.35"/>
    <row r="60" spans="1:7" s="2" customFormat="1" x14ac:dyDescent="0.35"/>
    <row r="61" spans="1:7" s="2" customFormat="1" x14ac:dyDescent="0.35"/>
    <row r="62" spans="1:7" s="2" customFormat="1" x14ac:dyDescent="0.35"/>
    <row r="63" spans="1:7" s="2" customFormat="1" x14ac:dyDescent="0.35"/>
    <row r="64" spans="1:7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  <row r="213" s="2" customFormat="1" x14ac:dyDescent="0.35"/>
    <row r="214" s="2" customFormat="1" x14ac:dyDescent="0.35"/>
    <row r="215" s="2" customFormat="1" x14ac:dyDescent="0.35"/>
    <row r="216" s="2" customFormat="1" x14ac:dyDescent="0.35"/>
    <row r="217" s="2" customFormat="1" x14ac:dyDescent="0.35"/>
    <row r="218" s="2" customFormat="1" x14ac:dyDescent="0.35"/>
    <row r="219" s="2" customFormat="1" x14ac:dyDescent="0.35"/>
    <row r="220" s="2" customFormat="1" x14ac:dyDescent="0.35"/>
    <row r="221" s="2" customFormat="1" x14ac:dyDescent="0.35"/>
    <row r="222" s="2" customFormat="1" x14ac:dyDescent="0.35"/>
    <row r="223" s="2" customFormat="1" x14ac:dyDescent="0.35"/>
    <row r="224" s="2" customFormat="1" x14ac:dyDescent="0.35"/>
    <row r="225" s="2" customFormat="1" x14ac:dyDescent="0.35"/>
    <row r="226" s="2" customFormat="1" x14ac:dyDescent="0.35"/>
    <row r="227" s="2" customFormat="1" x14ac:dyDescent="0.35"/>
    <row r="228" s="2" customFormat="1" x14ac:dyDescent="0.35"/>
    <row r="229" s="2" customFormat="1" x14ac:dyDescent="0.35"/>
    <row r="230" s="2" customFormat="1" x14ac:dyDescent="0.35"/>
    <row r="231" s="2" customFormat="1" x14ac:dyDescent="0.35"/>
    <row r="232" s="2" customFormat="1" x14ac:dyDescent="0.35"/>
    <row r="233" s="2" customFormat="1" x14ac:dyDescent="0.35"/>
    <row r="234" s="2" customFormat="1" x14ac:dyDescent="0.35"/>
    <row r="235" s="2" customFormat="1" x14ac:dyDescent="0.35"/>
    <row r="236" s="2" customFormat="1" x14ac:dyDescent="0.35"/>
    <row r="237" s="2" customFormat="1" x14ac:dyDescent="0.35"/>
    <row r="238" s="2" customFormat="1" x14ac:dyDescent="0.35"/>
    <row r="239" s="2" customFormat="1" x14ac:dyDescent="0.35"/>
    <row r="240" s="2" customFormat="1" x14ac:dyDescent="0.35"/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  <row r="254" s="2" customFormat="1" x14ac:dyDescent="0.35"/>
    <row r="255" s="2" customFormat="1" x14ac:dyDescent="0.35"/>
    <row r="256" s="2" customFormat="1" x14ac:dyDescent="0.35"/>
    <row r="257" s="2" customFormat="1" x14ac:dyDescent="0.35"/>
    <row r="258" s="2" customFormat="1" x14ac:dyDescent="0.35"/>
    <row r="259" s="2" customFormat="1" x14ac:dyDescent="0.35"/>
    <row r="260" s="2" customFormat="1" x14ac:dyDescent="0.35"/>
    <row r="261" s="2" customFormat="1" x14ac:dyDescent="0.35"/>
    <row r="262" s="2" customFormat="1" x14ac:dyDescent="0.35"/>
    <row r="263" s="2" customFormat="1" x14ac:dyDescent="0.35"/>
    <row r="264" s="2" customFormat="1" x14ac:dyDescent="0.35"/>
    <row r="265" s="2" customFormat="1" x14ac:dyDescent="0.35"/>
    <row r="266" s="2" customFormat="1" x14ac:dyDescent="0.35"/>
    <row r="267" s="2" customFormat="1" x14ac:dyDescent="0.35"/>
    <row r="268" s="2" customFormat="1" x14ac:dyDescent="0.35"/>
    <row r="269" s="2" customFormat="1" x14ac:dyDescent="0.35"/>
    <row r="270" s="2" customFormat="1" x14ac:dyDescent="0.35"/>
    <row r="271" s="2" customFormat="1" x14ac:dyDescent="0.35"/>
    <row r="272" s="2" customFormat="1" x14ac:dyDescent="0.35"/>
    <row r="273" s="2" customFormat="1" x14ac:dyDescent="0.35"/>
    <row r="274" s="2" customFormat="1" x14ac:dyDescent="0.35"/>
    <row r="275" s="2" customFormat="1" x14ac:dyDescent="0.35"/>
    <row r="276" s="2" customFormat="1" x14ac:dyDescent="0.35"/>
    <row r="277" s="2" customFormat="1" x14ac:dyDescent="0.35"/>
    <row r="278" s="2" customFormat="1" x14ac:dyDescent="0.35"/>
    <row r="279" s="2" customFormat="1" x14ac:dyDescent="0.35"/>
    <row r="280" s="2" customFormat="1" x14ac:dyDescent="0.35"/>
    <row r="281" s="2" customFormat="1" x14ac:dyDescent="0.35"/>
    <row r="282" s="2" customFormat="1" x14ac:dyDescent="0.35"/>
    <row r="283" s="2" customFormat="1" x14ac:dyDescent="0.35"/>
    <row r="284" s="2" customFormat="1" x14ac:dyDescent="0.35"/>
    <row r="285" s="2" customFormat="1" x14ac:dyDescent="0.35"/>
    <row r="286" s="2" customFormat="1" x14ac:dyDescent="0.35"/>
    <row r="287" s="2" customFormat="1" x14ac:dyDescent="0.35"/>
    <row r="288" s="2" customFormat="1" x14ac:dyDescent="0.35"/>
    <row r="289" s="2" customFormat="1" x14ac:dyDescent="0.35"/>
    <row r="290" s="2" customFormat="1" x14ac:dyDescent="0.35"/>
    <row r="291" s="2" customFormat="1" x14ac:dyDescent="0.35"/>
    <row r="292" s="2" customFormat="1" x14ac:dyDescent="0.35"/>
    <row r="293" s="2" customFormat="1" x14ac:dyDescent="0.35"/>
    <row r="294" s="2" customFormat="1" x14ac:dyDescent="0.35"/>
    <row r="295" s="2" customFormat="1" x14ac:dyDescent="0.35"/>
    <row r="296" s="2" customFormat="1" x14ac:dyDescent="0.35"/>
    <row r="297" s="2" customFormat="1" x14ac:dyDescent="0.35"/>
    <row r="298" s="2" customFormat="1" x14ac:dyDescent="0.35"/>
    <row r="299" s="2" customFormat="1" x14ac:dyDescent="0.35"/>
    <row r="300" s="2" customFormat="1" x14ac:dyDescent="0.35"/>
    <row r="301" s="2" customFormat="1" x14ac:dyDescent="0.35"/>
    <row r="302" s="2" customFormat="1" x14ac:dyDescent="0.35"/>
    <row r="303" s="2" customFormat="1" x14ac:dyDescent="0.35"/>
    <row r="304" s="2" customFormat="1" x14ac:dyDescent="0.35"/>
    <row r="305" s="2" customFormat="1" x14ac:dyDescent="0.35"/>
    <row r="306" s="2" customFormat="1" x14ac:dyDescent="0.35"/>
    <row r="307" s="2" customFormat="1" x14ac:dyDescent="0.35"/>
    <row r="308" s="2" customFormat="1" x14ac:dyDescent="0.35"/>
    <row r="309" s="2" customFormat="1" x14ac:dyDescent="0.35"/>
    <row r="310" s="2" customFormat="1" x14ac:dyDescent="0.35"/>
    <row r="311" s="2" customFormat="1" x14ac:dyDescent="0.35"/>
    <row r="312" s="2" customFormat="1" x14ac:dyDescent="0.35"/>
    <row r="313" s="2" customFormat="1" x14ac:dyDescent="0.35"/>
    <row r="314" s="2" customFormat="1" x14ac:dyDescent="0.35"/>
    <row r="315" s="2" customFormat="1" x14ac:dyDescent="0.35"/>
    <row r="316" s="2" customFormat="1" x14ac:dyDescent="0.35"/>
    <row r="317" s="2" customFormat="1" x14ac:dyDescent="0.35"/>
    <row r="318" s="2" customFormat="1" x14ac:dyDescent="0.35"/>
    <row r="319" s="2" customFormat="1" x14ac:dyDescent="0.35"/>
    <row r="320" s="2" customFormat="1" x14ac:dyDescent="0.35"/>
    <row r="321" s="2" customFormat="1" x14ac:dyDescent="0.35"/>
    <row r="322" s="2" customFormat="1" x14ac:dyDescent="0.35"/>
    <row r="323" s="2" customFormat="1" x14ac:dyDescent="0.35"/>
    <row r="324" s="2" customFormat="1" x14ac:dyDescent="0.35"/>
    <row r="325" s="2" customFormat="1" x14ac:dyDescent="0.35"/>
    <row r="326" s="2" customFormat="1" x14ac:dyDescent="0.35"/>
    <row r="327" s="2" customFormat="1" x14ac:dyDescent="0.35"/>
    <row r="328" s="2" customFormat="1" x14ac:dyDescent="0.35"/>
    <row r="329" s="2" customFormat="1" x14ac:dyDescent="0.35"/>
    <row r="330" s="2" customFormat="1" x14ac:dyDescent="0.35"/>
    <row r="331" s="2" customFormat="1" x14ac:dyDescent="0.35"/>
    <row r="332" s="2" customFormat="1" x14ac:dyDescent="0.35"/>
    <row r="333" s="2" customFormat="1" x14ac:dyDescent="0.35"/>
    <row r="334" s="2" customFormat="1" x14ac:dyDescent="0.35"/>
    <row r="335" s="2" customFormat="1" x14ac:dyDescent="0.35"/>
    <row r="336" s="2" customFormat="1" x14ac:dyDescent="0.35"/>
    <row r="337" s="2" customFormat="1" x14ac:dyDescent="0.35"/>
    <row r="338" s="2" customFormat="1" x14ac:dyDescent="0.35"/>
    <row r="339" s="2" customFormat="1" x14ac:dyDescent="0.35"/>
    <row r="340" s="2" customFormat="1" x14ac:dyDescent="0.35"/>
    <row r="341" s="2" customFormat="1" x14ac:dyDescent="0.35"/>
    <row r="342" s="2" customFormat="1" x14ac:dyDescent="0.35"/>
    <row r="343" s="2" customFormat="1" x14ac:dyDescent="0.35"/>
    <row r="344" s="2" customFormat="1" x14ac:dyDescent="0.35"/>
    <row r="345" s="2" customFormat="1" x14ac:dyDescent="0.35"/>
    <row r="346" s="2" customFormat="1" x14ac:dyDescent="0.35"/>
    <row r="347" s="2" customFormat="1" x14ac:dyDescent="0.35"/>
    <row r="348" s="2" customFormat="1" x14ac:dyDescent="0.35"/>
    <row r="349" s="2" customFormat="1" x14ac:dyDescent="0.35"/>
    <row r="350" s="2" customFormat="1" x14ac:dyDescent="0.35"/>
    <row r="351" s="2" customFormat="1" x14ac:dyDescent="0.35"/>
    <row r="352" s="2" customFormat="1" x14ac:dyDescent="0.35"/>
    <row r="353" s="2" customFormat="1" x14ac:dyDescent="0.35"/>
    <row r="354" s="2" customFormat="1" x14ac:dyDescent="0.35"/>
    <row r="355" s="2" customFormat="1" x14ac:dyDescent="0.35"/>
    <row r="356" s="2" customFormat="1" x14ac:dyDescent="0.35"/>
    <row r="357" s="2" customFormat="1" x14ac:dyDescent="0.35"/>
    <row r="358" s="2" customFormat="1" x14ac:dyDescent="0.35"/>
    <row r="359" s="2" customFormat="1" x14ac:dyDescent="0.35"/>
    <row r="360" s="2" customFormat="1" x14ac:dyDescent="0.35"/>
    <row r="361" s="2" customFormat="1" x14ac:dyDescent="0.35"/>
    <row r="362" s="2" customFormat="1" x14ac:dyDescent="0.35"/>
    <row r="363" s="2" customFormat="1" x14ac:dyDescent="0.35"/>
    <row r="364" s="2" customFormat="1" x14ac:dyDescent="0.35"/>
    <row r="365" s="2" customFormat="1" x14ac:dyDescent="0.35"/>
    <row r="366" s="2" customFormat="1" x14ac:dyDescent="0.35"/>
    <row r="367" s="2" customFormat="1" x14ac:dyDescent="0.35"/>
    <row r="368" s="2" customFormat="1" x14ac:dyDescent="0.35"/>
    <row r="369" s="2" customFormat="1" x14ac:dyDescent="0.35"/>
    <row r="370" s="2" customFormat="1" x14ac:dyDescent="0.35"/>
    <row r="371" s="2" customFormat="1" x14ac:dyDescent="0.35"/>
    <row r="372" s="2" customFormat="1" x14ac:dyDescent="0.35"/>
    <row r="373" s="2" customFormat="1" x14ac:dyDescent="0.35"/>
    <row r="374" s="2" customFormat="1" x14ac:dyDescent="0.35"/>
    <row r="375" s="2" customFormat="1" x14ac:dyDescent="0.35"/>
    <row r="376" s="2" customFormat="1" x14ac:dyDescent="0.35"/>
    <row r="377" s="2" customFormat="1" x14ac:dyDescent="0.35"/>
    <row r="378" s="2" customFormat="1" x14ac:dyDescent="0.35"/>
    <row r="379" s="2" customFormat="1" x14ac:dyDescent="0.35"/>
    <row r="380" s="2" customFormat="1" x14ac:dyDescent="0.35"/>
    <row r="381" s="2" customFormat="1" x14ac:dyDescent="0.35"/>
    <row r="382" s="2" customFormat="1" x14ac:dyDescent="0.35"/>
    <row r="383" s="2" customFormat="1" x14ac:dyDescent="0.35"/>
    <row r="384" s="2" customFormat="1" x14ac:dyDescent="0.35"/>
    <row r="385" s="2" customFormat="1" x14ac:dyDescent="0.35"/>
    <row r="386" s="2" customFormat="1" x14ac:dyDescent="0.35"/>
    <row r="387" s="2" customFormat="1" x14ac:dyDescent="0.35"/>
    <row r="388" s="2" customFormat="1" x14ac:dyDescent="0.35"/>
    <row r="389" s="2" customFormat="1" x14ac:dyDescent="0.35"/>
    <row r="390" s="2" customFormat="1" x14ac:dyDescent="0.35"/>
    <row r="391" s="2" customFormat="1" x14ac:dyDescent="0.35"/>
    <row r="392" s="2" customFormat="1" x14ac:dyDescent="0.35"/>
    <row r="393" s="2" customFormat="1" x14ac:dyDescent="0.35"/>
    <row r="394" s="2" customFormat="1" x14ac:dyDescent="0.35"/>
    <row r="395" s="2" customFormat="1" x14ac:dyDescent="0.35"/>
    <row r="396" s="2" customFormat="1" x14ac:dyDescent="0.35"/>
    <row r="397" s="2" customFormat="1" x14ac:dyDescent="0.35"/>
    <row r="398" s="2" customFormat="1" x14ac:dyDescent="0.35"/>
    <row r="399" s="2" customFormat="1" x14ac:dyDescent="0.35"/>
    <row r="400" s="2" customFormat="1" x14ac:dyDescent="0.35"/>
    <row r="401" s="2" customFormat="1" x14ac:dyDescent="0.35"/>
    <row r="402" s="2" customFormat="1" x14ac:dyDescent="0.35"/>
    <row r="403" s="2" customFormat="1" x14ac:dyDescent="0.35"/>
    <row r="404" s="2" customFormat="1" x14ac:dyDescent="0.35"/>
    <row r="405" s="2" customFormat="1" x14ac:dyDescent="0.35"/>
    <row r="406" s="2" customFormat="1" x14ac:dyDescent="0.35"/>
    <row r="407" s="2" customFormat="1" x14ac:dyDescent="0.35"/>
    <row r="408" s="2" customFormat="1" x14ac:dyDescent="0.35"/>
    <row r="409" s="2" customFormat="1" x14ac:dyDescent="0.35"/>
    <row r="410" s="2" customFormat="1" x14ac:dyDescent="0.35"/>
    <row r="411" s="2" customFormat="1" x14ac:dyDescent="0.35"/>
    <row r="412" s="2" customFormat="1" x14ac:dyDescent="0.35"/>
    <row r="413" s="2" customFormat="1" x14ac:dyDescent="0.35"/>
    <row r="414" s="2" customFormat="1" x14ac:dyDescent="0.35"/>
    <row r="415" s="2" customFormat="1" x14ac:dyDescent="0.35"/>
    <row r="416" s="2" customFormat="1" x14ac:dyDescent="0.35"/>
    <row r="417" s="2" customFormat="1" x14ac:dyDescent="0.35"/>
    <row r="418" s="2" customFormat="1" x14ac:dyDescent="0.35"/>
    <row r="419" s="2" customFormat="1" x14ac:dyDescent="0.35"/>
    <row r="420" s="2" customFormat="1" x14ac:dyDescent="0.35"/>
    <row r="421" s="2" customFormat="1" x14ac:dyDescent="0.35"/>
    <row r="422" s="2" customFormat="1" x14ac:dyDescent="0.35"/>
    <row r="423" s="2" customFormat="1" x14ac:dyDescent="0.35"/>
    <row r="424" s="2" customFormat="1" x14ac:dyDescent="0.35"/>
    <row r="425" s="2" customFormat="1" x14ac:dyDescent="0.35"/>
    <row r="426" s="2" customFormat="1" x14ac:dyDescent="0.35"/>
    <row r="427" s="2" customFormat="1" x14ac:dyDescent="0.35"/>
    <row r="428" s="2" customFormat="1" x14ac:dyDescent="0.35"/>
    <row r="429" s="2" customFormat="1" x14ac:dyDescent="0.35"/>
    <row r="430" s="2" customFormat="1" x14ac:dyDescent="0.35"/>
    <row r="431" s="2" customFormat="1" x14ac:dyDescent="0.35"/>
    <row r="432" s="2" customFormat="1" x14ac:dyDescent="0.35"/>
    <row r="433" s="2" customFormat="1" x14ac:dyDescent="0.35"/>
    <row r="434" s="2" customFormat="1" x14ac:dyDescent="0.35"/>
    <row r="435" s="2" customFormat="1" x14ac:dyDescent="0.35"/>
    <row r="436" s="2" customFormat="1" x14ac:dyDescent="0.35"/>
    <row r="437" s="2" customFormat="1" x14ac:dyDescent="0.35"/>
    <row r="438" s="2" customFormat="1" x14ac:dyDescent="0.35"/>
    <row r="439" s="2" customFormat="1" x14ac:dyDescent="0.35"/>
    <row r="440" s="2" customFormat="1" x14ac:dyDescent="0.35"/>
    <row r="441" s="2" customFormat="1" x14ac:dyDescent="0.35"/>
    <row r="442" s="2" customFormat="1" x14ac:dyDescent="0.35"/>
    <row r="443" s="2" customFormat="1" x14ac:dyDescent="0.35"/>
    <row r="444" s="2" customFormat="1" x14ac:dyDescent="0.35"/>
    <row r="445" s="2" customFormat="1" x14ac:dyDescent="0.35"/>
    <row r="446" s="2" customFormat="1" x14ac:dyDescent="0.35"/>
    <row r="447" s="2" customFormat="1" x14ac:dyDescent="0.35"/>
    <row r="448" s="2" customFormat="1" x14ac:dyDescent="0.35"/>
    <row r="449" s="2" customFormat="1" x14ac:dyDescent="0.35"/>
    <row r="450" s="2" customFormat="1" x14ac:dyDescent="0.35"/>
    <row r="451" s="2" customFormat="1" x14ac:dyDescent="0.35"/>
    <row r="452" s="2" customFormat="1" x14ac:dyDescent="0.35"/>
    <row r="453" s="2" customFormat="1" x14ac:dyDescent="0.35"/>
    <row r="454" s="2" customFormat="1" x14ac:dyDescent="0.35"/>
    <row r="455" s="2" customFormat="1" x14ac:dyDescent="0.35"/>
    <row r="456" s="2" customFormat="1" x14ac:dyDescent="0.35"/>
    <row r="457" s="2" customFormat="1" x14ac:dyDescent="0.35"/>
    <row r="458" s="2" customFormat="1" x14ac:dyDescent="0.35"/>
    <row r="459" s="2" customFormat="1" x14ac:dyDescent="0.35"/>
    <row r="460" s="2" customFormat="1" x14ac:dyDescent="0.35"/>
    <row r="461" s="2" customFormat="1" x14ac:dyDescent="0.35"/>
    <row r="462" s="2" customFormat="1" x14ac:dyDescent="0.35"/>
    <row r="463" s="2" customFormat="1" x14ac:dyDescent="0.35"/>
    <row r="464" s="2" customFormat="1" x14ac:dyDescent="0.35"/>
    <row r="465" s="2" customFormat="1" x14ac:dyDescent="0.35"/>
    <row r="466" s="2" customFormat="1" x14ac:dyDescent="0.35"/>
    <row r="467" s="2" customFormat="1" x14ac:dyDescent="0.35"/>
    <row r="468" s="2" customFormat="1" x14ac:dyDescent="0.35"/>
    <row r="469" s="2" customFormat="1" x14ac:dyDescent="0.35"/>
    <row r="470" s="2" customFormat="1" x14ac:dyDescent="0.35"/>
    <row r="471" s="2" customFormat="1" x14ac:dyDescent="0.35"/>
    <row r="472" s="2" customFormat="1" x14ac:dyDescent="0.35"/>
    <row r="473" s="2" customFormat="1" x14ac:dyDescent="0.35"/>
    <row r="474" s="2" customFormat="1" x14ac:dyDescent="0.35"/>
    <row r="475" s="2" customFormat="1" x14ac:dyDescent="0.35"/>
    <row r="476" s="2" customFormat="1" x14ac:dyDescent="0.35"/>
    <row r="477" s="2" customFormat="1" x14ac:dyDescent="0.35"/>
    <row r="478" s="2" customFormat="1" x14ac:dyDescent="0.35"/>
    <row r="479" s="2" customFormat="1" x14ac:dyDescent="0.35"/>
    <row r="480" s="2" customFormat="1" x14ac:dyDescent="0.35"/>
    <row r="481" s="2" customFormat="1" x14ac:dyDescent="0.35"/>
    <row r="482" s="2" customFormat="1" x14ac:dyDescent="0.35"/>
    <row r="483" s="2" customFormat="1" x14ac:dyDescent="0.35"/>
    <row r="484" s="2" customFormat="1" x14ac:dyDescent="0.35"/>
    <row r="485" s="2" customFormat="1" x14ac:dyDescent="0.35"/>
    <row r="486" s="2" customFormat="1" x14ac:dyDescent="0.35"/>
    <row r="487" s="2" customFormat="1" x14ac:dyDescent="0.35"/>
    <row r="488" s="2" customFormat="1" x14ac:dyDescent="0.35"/>
    <row r="489" s="2" customFormat="1" x14ac:dyDescent="0.35"/>
    <row r="490" s="2" customFormat="1" x14ac:dyDescent="0.35"/>
    <row r="491" s="2" customFormat="1" x14ac:dyDescent="0.35"/>
    <row r="492" s="2" customFormat="1" x14ac:dyDescent="0.35"/>
    <row r="493" s="2" customFormat="1" x14ac:dyDescent="0.35"/>
    <row r="494" s="2" customFormat="1" x14ac:dyDescent="0.35"/>
    <row r="495" s="2" customFormat="1" x14ac:dyDescent="0.35"/>
    <row r="496" s="2" customFormat="1" x14ac:dyDescent="0.35"/>
    <row r="497" s="2" customFormat="1" x14ac:dyDescent="0.35"/>
    <row r="498" s="2" customFormat="1" x14ac:dyDescent="0.35"/>
    <row r="499" s="2" customFormat="1" x14ac:dyDescent="0.35"/>
    <row r="500" s="2" customFormat="1" x14ac:dyDescent="0.35"/>
    <row r="501" s="2" customFormat="1" x14ac:dyDescent="0.35"/>
    <row r="502" s="2" customFormat="1" x14ac:dyDescent="0.35"/>
    <row r="503" s="2" customFormat="1" x14ac:dyDescent="0.35"/>
    <row r="504" s="2" customFormat="1" x14ac:dyDescent="0.35"/>
    <row r="505" s="2" customFormat="1" x14ac:dyDescent="0.35"/>
    <row r="506" s="2" customFormat="1" x14ac:dyDescent="0.35"/>
    <row r="507" s="2" customFormat="1" x14ac:dyDescent="0.35"/>
    <row r="508" s="2" customFormat="1" x14ac:dyDescent="0.35"/>
    <row r="509" s="2" customFormat="1" x14ac:dyDescent="0.35"/>
    <row r="510" s="2" customFormat="1" x14ac:dyDescent="0.35"/>
    <row r="511" s="2" customFormat="1" x14ac:dyDescent="0.35"/>
    <row r="512" s="2" customFormat="1" x14ac:dyDescent="0.35"/>
    <row r="513" s="2" customFormat="1" x14ac:dyDescent="0.35"/>
    <row r="514" s="2" customFormat="1" x14ac:dyDescent="0.35"/>
    <row r="515" s="2" customFormat="1" x14ac:dyDescent="0.35"/>
    <row r="516" s="2" customFormat="1" x14ac:dyDescent="0.35"/>
    <row r="517" s="2" customFormat="1" x14ac:dyDescent="0.35"/>
    <row r="518" s="2" customFormat="1" x14ac:dyDescent="0.35"/>
    <row r="519" s="2" customFormat="1" x14ac:dyDescent="0.35"/>
    <row r="520" s="2" customFormat="1" x14ac:dyDescent="0.35"/>
    <row r="521" s="2" customFormat="1" x14ac:dyDescent="0.35"/>
    <row r="522" s="2" customFormat="1" x14ac:dyDescent="0.35"/>
    <row r="523" s="2" customFormat="1" x14ac:dyDescent="0.35"/>
    <row r="524" s="2" customFormat="1" x14ac:dyDescent="0.35"/>
    <row r="525" s="2" customFormat="1" x14ac:dyDescent="0.35"/>
    <row r="526" s="2" customFormat="1" x14ac:dyDescent="0.35"/>
    <row r="527" s="2" customFormat="1" x14ac:dyDescent="0.35"/>
    <row r="528" s="2" customFormat="1" x14ac:dyDescent="0.35"/>
    <row r="529" s="2" customFormat="1" x14ac:dyDescent="0.35"/>
    <row r="530" s="2" customFormat="1" x14ac:dyDescent="0.35"/>
    <row r="531" s="2" customFormat="1" x14ac:dyDescent="0.35"/>
    <row r="532" s="2" customFormat="1" x14ac:dyDescent="0.35"/>
    <row r="533" s="2" customFormat="1" x14ac:dyDescent="0.35"/>
    <row r="534" s="2" customFormat="1" x14ac:dyDescent="0.35"/>
    <row r="535" s="2" customFormat="1" x14ac:dyDescent="0.35"/>
    <row r="536" s="2" customFormat="1" x14ac:dyDescent="0.35"/>
    <row r="537" s="2" customFormat="1" x14ac:dyDescent="0.35"/>
    <row r="538" s="2" customFormat="1" x14ac:dyDescent="0.35"/>
    <row r="539" s="2" customFormat="1" x14ac:dyDescent="0.35"/>
    <row r="540" s="2" customFormat="1" x14ac:dyDescent="0.35"/>
    <row r="541" s="2" customFormat="1" x14ac:dyDescent="0.35"/>
    <row r="542" s="2" customFormat="1" x14ac:dyDescent="0.35"/>
    <row r="543" s="2" customFormat="1" x14ac:dyDescent="0.35"/>
    <row r="544" s="2" customFormat="1" x14ac:dyDescent="0.35"/>
    <row r="545" s="2" customFormat="1" x14ac:dyDescent="0.35"/>
    <row r="546" s="2" customFormat="1" x14ac:dyDescent="0.35"/>
    <row r="547" s="2" customFormat="1" x14ac:dyDescent="0.35"/>
    <row r="548" s="2" customFormat="1" x14ac:dyDescent="0.35"/>
    <row r="549" s="2" customFormat="1" x14ac:dyDescent="0.35"/>
    <row r="550" s="2" customFormat="1" x14ac:dyDescent="0.35"/>
    <row r="551" s="2" customFormat="1" x14ac:dyDescent="0.35"/>
    <row r="552" s="2" customFormat="1" x14ac:dyDescent="0.35"/>
    <row r="553" s="2" customFormat="1" x14ac:dyDescent="0.35"/>
    <row r="554" s="2" customFormat="1" x14ac:dyDescent="0.35"/>
    <row r="555" s="2" customFormat="1" x14ac:dyDescent="0.35"/>
    <row r="556" s="2" customFormat="1" x14ac:dyDescent="0.35"/>
    <row r="557" s="2" customFormat="1" x14ac:dyDescent="0.35"/>
    <row r="558" s="2" customFormat="1" x14ac:dyDescent="0.35"/>
    <row r="559" s="2" customFormat="1" x14ac:dyDescent="0.35"/>
    <row r="560" s="2" customFormat="1" x14ac:dyDescent="0.35"/>
    <row r="561" s="2" customFormat="1" x14ac:dyDescent="0.35"/>
    <row r="562" s="2" customFormat="1" x14ac:dyDescent="0.35"/>
    <row r="563" s="2" customFormat="1" x14ac:dyDescent="0.35"/>
    <row r="564" s="2" customFormat="1" x14ac:dyDescent="0.35"/>
    <row r="565" s="2" customFormat="1" x14ac:dyDescent="0.35"/>
    <row r="566" s="2" customFormat="1" x14ac:dyDescent="0.35"/>
    <row r="567" s="2" customFormat="1" x14ac:dyDescent="0.35"/>
    <row r="568" s="2" customFormat="1" x14ac:dyDescent="0.35"/>
    <row r="569" s="2" customFormat="1" x14ac:dyDescent="0.35"/>
    <row r="570" s="2" customFormat="1" x14ac:dyDescent="0.35"/>
    <row r="571" s="2" customFormat="1" x14ac:dyDescent="0.35"/>
    <row r="572" s="2" customFormat="1" x14ac:dyDescent="0.35"/>
    <row r="573" s="2" customFormat="1" x14ac:dyDescent="0.35"/>
    <row r="574" s="2" customFormat="1" x14ac:dyDescent="0.35"/>
    <row r="575" s="2" customFormat="1" x14ac:dyDescent="0.35"/>
    <row r="576" s="2" customFormat="1" x14ac:dyDescent="0.35"/>
    <row r="577" s="2" customFormat="1" x14ac:dyDescent="0.35"/>
    <row r="578" s="2" customFormat="1" x14ac:dyDescent="0.35"/>
    <row r="579" s="2" customFormat="1" x14ac:dyDescent="0.35"/>
    <row r="580" s="2" customFormat="1" x14ac:dyDescent="0.35"/>
    <row r="581" s="2" customFormat="1" x14ac:dyDescent="0.35"/>
    <row r="582" s="2" customFormat="1" x14ac:dyDescent="0.35"/>
    <row r="583" s="2" customFormat="1" x14ac:dyDescent="0.35"/>
    <row r="584" s="2" customFormat="1" x14ac:dyDescent="0.35"/>
    <row r="585" s="2" customFormat="1" x14ac:dyDescent="0.35"/>
    <row r="586" s="2" customFormat="1" x14ac:dyDescent="0.35"/>
    <row r="587" s="2" customFormat="1" x14ac:dyDescent="0.35"/>
    <row r="588" s="2" customFormat="1" x14ac:dyDescent="0.35"/>
    <row r="589" s="2" customFormat="1" x14ac:dyDescent="0.35"/>
    <row r="590" s="2" customFormat="1" x14ac:dyDescent="0.35"/>
    <row r="591" s="2" customFormat="1" x14ac:dyDescent="0.35"/>
    <row r="592" s="2" customFormat="1" x14ac:dyDescent="0.35"/>
    <row r="593" s="2" customFormat="1" x14ac:dyDescent="0.35"/>
    <row r="594" s="2" customFormat="1" x14ac:dyDescent="0.35"/>
    <row r="595" s="2" customFormat="1" x14ac:dyDescent="0.35"/>
    <row r="596" s="2" customFormat="1" x14ac:dyDescent="0.35"/>
    <row r="597" s="2" customFormat="1" x14ac:dyDescent="0.35"/>
    <row r="598" s="2" customFormat="1" x14ac:dyDescent="0.35"/>
    <row r="599" s="2" customFormat="1" x14ac:dyDescent="0.35"/>
    <row r="600" s="2" customFormat="1" x14ac:dyDescent="0.35"/>
    <row r="601" s="2" customFormat="1" x14ac:dyDescent="0.35"/>
    <row r="602" s="2" customFormat="1" x14ac:dyDescent="0.35"/>
    <row r="603" s="2" customFormat="1" x14ac:dyDescent="0.35"/>
    <row r="604" s="2" customFormat="1" x14ac:dyDescent="0.35"/>
    <row r="605" s="2" customFormat="1" x14ac:dyDescent="0.35"/>
    <row r="606" s="2" customFormat="1" x14ac:dyDescent="0.35"/>
    <row r="607" s="2" customFormat="1" x14ac:dyDescent="0.35"/>
    <row r="608" s="2" customFormat="1" x14ac:dyDescent="0.35"/>
    <row r="609" s="2" customFormat="1" x14ac:dyDescent="0.35"/>
    <row r="610" s="2" customFormat="1" x14ac:dyDescent="0.35"/>
    <row r="611" s="2" customFormat="1" x14ac:dyDescent="0.35"/>
    <row r="612" s="2" customFormat="1" x14ac:dyDescent="0.35"/>
    <row r="613" s="2" customFormat="1" x14ac:dyDescent="0.35"/>
    <row r="614" s="2" customFormat="1" x14ac:dyDescent="0.35"/>
    <row r="615" s="2" customFormat="1" x14ac:dyDescent="0.35"/>
    <row r="616" s="2" customFormat="1" x14ac:dyDescent="0.35"/>
    <row r="617" s="2" customFormat="1" x14ac:dyDescent="0.35"/>
    <row r="618" s="2" customFormat="1" x14ac:dyDescent="0.35"/>
    <row r="619" s="2" customFormat="1" x14ac:dyDescent="0.35"/>
    <row r="620" s="2" customFormat="1" x14ac:dyDescent="0.35"/>
    <row r="621" s="2" customFormat="1" x14ac:dyDescent="0.35"/>
    <row r="622" s="2" customFormat="1" x14ac:dyDescent="0.35"/>
    <row r="623" s="2" customFormat="1" x14ac:dyDescent="0.35"/>
    <row r="624" s="2" customFormat="1" x14ac:dyDescent="0.35"/>
    <row r="625" s="2" customFormat="1" x14ac:dyDescent="0.35"/>
    <row r="626" s="2" customFormat="1" x14ac:dyDescent="0.35"/>
    <row r="627" s="2" customFormat="1" x14ac:dyDescent="0.35"/>
    <row r="628" s="2" customFormat="1" x14ac:dyDescent="0.35"/>
    <row r="629" s="2" customFormat="1" x14ac:dyDescent="0.35"/>
    <row r="630" s="2" customFormat="1" x14ac:dyDescent="0.35"/>
    <row r="631" s="2" customFormat="1" x14ac:dyDescent="0.35"/>
    <row r="632" s="2" customFormat="1" x14ac:dyDescent="0.35"/>
    <row r="633" s="2" customFormat="1" x14ac:dyDescent="0.35"/>
    <row r="634" s="2" customFormat="1" x14ac:dyDescent="0.35"/>
    <row r="635" s="2" customFormat="1" x14ac:dyDescent="0.35"/>
    <row r="636" s="2" customFormat="1" x14ac:dyDescent="0.35"/>
    <row r="637" s="2" customFormat="1" x14ac:dyDescent="0.35"/>
    <row r="638" s="2" customFormat="1" x14ac:dyDescent="0.35"/>
    <row r="639" s="2" customFormat="1" x14ac:dyDescent="0.35"/>
    <row r="640" s="2" customFormat="1" x14ac:dyDescent="0.35"/>
    <row r="641" s="2" customFormat="1" x14ac:dyDescent="0.35"/>
    <row r="642" s="2" customFormat="1" x14ac:dyDescent="0.35"/>
    <row r="643" s="2" customFormat="1" x14ac:dyDescent="0.35"/>
    <row r="644" s="2" customFormat="1" x14ac:dyDescent="0.35"/>
    <row r="645" s="2" customFormat="1" x14ac:dyDescent="0.35"/>
    <row r="646" s="2" customFormat="1" x14ac:dyDescent="0.35"/>
    <row r="647" s="2" customFormat="1" x14ac:dyDescent="0.35"/>
    <row r="648" s="2" customFormat="1" x14ac:dyDescent="0.35"/>
    <row r="649" s="2" customFormat="1" x14ac:dyDescent="0.35"/>
    <row r="650" s="2" customFormat="1" x14ac:dyDescent="0.35"/>
    <row r="651" s="2" customFormat="1" x14ac:dyDescent="0.35"/>
    <row r="652" s="2" customFormat="1" x14ac:dyDescent="0.35"/>
    <row r="653" s="2" customFormat="1" x14ac:dyDescent="0.35"/>
    <row r="654" s="2" customFormat="1" x14ac:dyDescent="0.35"/>
    <row r="655" s="2" customFormat="1" x14ac:dyDescent="0.35"/>
    <row r="656" s="2" customFormat="1" x14ac:dyDescent="0.35"/>
    <row r="657" s="2" customFormat="1" x14ac:dyDescent="0.35"/>
    <row r="658" s="2" customFormat="1" x14ac:dyDescent="0.35"/>
    <row r="659" s="2" customFormat="1" x14ac:dyDescent="0.35"/>
    <row r="660" s="2" customFormat="1" x14ac:dyDescent="0.35"/>
    <row r="661" s="2" customFormat="1" x14ac:dyDescent="0.35"/>
    <row r="662" s="2" customFormat="1" x14ac:dyDescent="0.35"/>
    <row r="663" s="2" customFormat="1" x14ac:dyDescent="0.35"/>
    <row r="664" s="2" customFormat="1" x14ac:dyDescent="0.35"/>
    <row r="665" s="2" customFormat="1" x14ac:dyDescent="0.35"/>
    <row r="666" s="2" customFormat="1" x14ac:dyDescent="0.35"/>
    <row r="667" s="2" customFormat="1" x14ac:dyDescent="0.35"/>
    <row r="668" s="2" customFormat="1" x14ac:dyDescent="0.35"/>
    <row r="669" s="2" customFormat="1" x14ac:dyDescent="0.35"/>
    <row r="670" s="2" customFormat="1" x14ac:dyDescent="0.35"/>
    <row r="671" s="2" customFormat="1" x14ac:dyDescent="0.35"/>
    <row r="672" s="2" customFormat="1" x14ac:dyDescent="0.35"/>
    <row r="673" s="2" customFormat="1" x14ac:dyDescent="0.35"/>
    <row r="674" s="2" customFormat="1" x14ac:dyDescent="0.35"/>
    <row r="675" s="2" customFormat="1" x14ac:dyDescent="0.35"/>
    <row r="676" s="2" customFormat="1" x14ac:dyDescent="0.35"/>
    <row r="677" s="2" customFormat="1" x14ac:dyDescent="0.35"/>
    <row r="678" s="2" customFormat="1" x14ac:dyDescent="0.35"/>
    <row r="679" s="2" customFormat="1" x14ac:dyDescent="0.35"/>
    <row r="680" s="2" customFormat="1" x14ac:dyDescent="0.35"/>
    <row r="681" s="2" customFormat="1" x14ac:dyDescent="0.35"/>
    <row r="682" s="2" customFormat="1" x14ac:dyDescent="0.35"/>
    <row r="683" s="2" customFormat="1" x14ac:dyDescent="0.35"/>
    <row r="684" s="2" customFormat="1" x14ac:dyDescent="0.35"/>
    <row r="685" s="2" customFormat="1" x14ac:dyDescent="0.35"/>
    <row r="686" s="2" customFormat="1" x14ac:dyDescent="0.35"/>
    <row r="687" s="2" customFormat="1" x14ac:dyDescent="0.35"/>
    <row r="688" s="2" customFormat="1" x14ac:dyDescent="0.35"/>
    <row r="689" s="2" customFormat="1" x14ac:dyDescent="0.35"/>
    <row r="690" s="2" customFormat="1" x14ac:dyDescent="0.35"/>
    <row r="691" s="2" customFormat="1" x14ac:dyDescent="0.35"/>
    <row r="692" s="2" customFormat="1" x14ac:dyDescent="0.35"/>
    <row r="693" s="2" customFormat="1" x14ac:dyDescent="0.35"/>
    <row r="694" s="2" customFormat="1" x14ac:dyDescent="0.35"/>
    <row r="695" s="2" customFormat="1" x14ac:dyDescent="0.35"/>
    <row r="696" s="2" customFormat="1" x14ac:dyDescent="0.35"/>
    <row r="697" s="2" customFormat="1" x14ac:dyDescent="0.35"/>
    <row r="698" s="2" customFormat="1" x14ac:dyDescent="0.35"/>
    <row r="699" s="2" customFormat="1" x14ac:dyDescent="0.35"/>
    <row r="700" s="2" customFormat="1" x14ac:dyDescent="0.35"/>
    <row r="701" s="2" customFormat="1" x14ac:dyDescent="0.35"/>
    <row r="702" s="2" customFormat="1" x14ac:dyDescent="0.35"/>
    <row r="703" s="2" customFormat="1" x14ac:dyDescent="0.35"/>
    <row r="704" s="2" customFormat="1" x14ac:dyDescent="0.35"/>
    <row r="705" s="2" customFormat="1" x14ac:dyDescent="0.35"/>
    <row r="706" s="2" customFormat="1" x14ac:dyDescent="0.35"/>
    <row r="707" s="2" customFormat="1" x14ac:dyDescent="0.35"/>
    <row r="708" s="2" customFormat="1" x14ac:dyDescent="0.35"/>
    <row r="709" s="2" customFormat="1" x14ac:dyDescent="0.35"/>
    <row r="710" s="2" customFormat="1" x14ac:dyDescent="0.35"/>
    <row r="711" s="2" customFormat="1" x14ac:dyDescent="0.35"/>
    <row r="712" s="2" customFormat="1" x14ac:dyDescent="0.35"/>
    <row r="713" s="2" customFormat="1" x14ac:dyDescent="0.35"/>
    <row r="714" s="2" customFormat="1" x14ac:dyDescent="0.35"/>
    <row r="715" s="2" customFormat="1" x14ac:dyDescent="0.35"/>
    <row r="716" s="2" customFormat="1" x14ac:dyDescent="0.35"/>
    <row r="717" s="2" customFormat="1" x14ac:dyDescent="0.35"/>
    <row r="718" s="2" customFormat="1" x14ac:dyDescent="0.35"/>
    <row r="719" s="2" customFormat="1" x14ac:dyDescent="0.35"/>
    <row r="720" s="2" customFormat="1" x14ac:dyDescent="0.35"/>
    <row r="721" s="2" customFormat="1" x14ac:dyDescent="0.35"/>
    <row r="722" s="2" customFormat="1" x14ac:dyDescent="0.35"/>
    <row r="723" s="2" customFormat="1" x14ac:dyDescent="0.35"/>
    <row r="724" s="2" customFormat="1" x14ac:dyDescent="0.35"/>
    <row r="725" s="2" customFormat="1" x14ac:dyDescent="0.35"/>
    <row r="726" s="2" customFormat="1" x14ac:dyDescent="0.35"/>
    <row r="727" s="2" customFormat="1" x14ac:dyDescent="0.35"/>
    <row r="728" s="2" customFormat="1" x14ac:dyDescent="0.35"/>
    <row r="729" s="2" customFormat="1" x14ac:dyDescent="0.35"/>
    <row r="730" s="2" customFormat="1" x14ac:dyDescent="0.35"/>
    <row r="731" s="2" customFormat="1" x14ac:dyDescent="0.35"/>
    <row r="732" s="2" customFormat="1" x14ac:dyDescent="0.35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'18'!H5</f>
        <v>18</v>
      </c>
      <c r="B1" s="224" t="s">
        <v>81</v>
      </c>
      <c r="C1" s="225"/>
      <c r="D1" s="226" t="str">
        <f>VLOOKUP(A1,'Kosten VSR (her)controles'!A5:J54,3)</f>
        <v>Complex 18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18 te Complex 18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IF(D4="X",0,IF(E4="X",0,VLOOKUP(E4,'18'!$K$3:$L$16,2,FALSE)))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IF(D5="X",0,IF(E5="X",0,VLOOKUP(E5,'18'!$K$3:$L$16,2,FALSE)))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IF(D6="X",0,IF(E6="X",0,VLOOKUP(E6,'18'!$K$3:$L$16,2,FALSE)))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IF(D7="X",0,IF(E7="X",0,VLOOKUP(E7,'18'!$K$3:$L$16,2,FALSE)))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IF(D8="X",0,IF(E8="X",0,VLOOKUP(E8,'18'!$K$3:$L$16,2,FALSE)))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IF(D9="X",0,IF(E9="X",0,VLOOKUP(E9,'18'!$K$3:$L$16,2,FALSE)))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IF(D10="X",0,IF(E10="X",0,VLOOKUP(E10,'18'!$K$3:$L$16,2,FALSE)))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IF(D11="X",0,IF(E11="X",0,VLOOKUP(E11,'18'!$K$3:$L$16,2,FALSE)))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IF(D12="X",0,IF(E12="X",0,VLOOKUP(E12,'18'!$K$3:$L$16,2,FALSE)))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IF(D13="X",0,IF(E13="X",0,VLOOKUP(E13,'18'!$K$3:$L$16,2,FALSE)))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IF(D14="X",0,IF(E14="X",0,VLOOKUP(E14,'18'!$K$3:$L$16,2,FALSE)))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IF(D15="X",0,IF(E15="X",0,VLOOKUP(E15,'18'!$K$3:$L$16,2,FALSE)))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IF(D16="X",0,IF(E16="X",0,VLOOKUP(E16,'18'!$K$3:$L$16,2,FALSE)))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IF(D17="X",0,IF(E17="X",0,VLOOKUP(E17,'18'!$K$3:$L$16,2,FALSE)))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IF(D18="X",0,IF(E18="X",0,VLOOKUP(E18,'18'!$K$3:$L$16,2,FALSE)))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IF(D19="X",0,IF(E19="X",0,VLOOKUP(E19,'18'!$K$3:$L$16,2,FALSE)))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IF(D20="X",0,IF(E20="X",0,VLOOKUP(E20,'18'!$K$3:$L$16,2,FALSE)))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IF(D21="X",0,IF(E21="X",0,VLOOKUP(E21,'18'!$K$3:$L$16,2,FALSE)))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IF(D22="X",0,IF(E22="X",0,VLOOKUP(E22,'18'!$K$3:$L$16,2,FALSE)))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IF(D23="X",0,IF(E23="X",0,VLOOKUP(E23,'18'!$K$3:$L$16,2,FALSE)))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IF(D24="X",0,IF(E24="X",0,VLOOKUP(E24,'18'!$K$3:$L$16,2,FALSE)))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IF(D25="X",0,IF(E25="X",0,VLOOKUP(E25,'18'!$K$3:$L$16,2,FALSE)))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IF(D26="X",0,IF(E26="X",0,VLOOKUP(E26,'18'!$K$3:$L$16,2,FALSE)))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IF(D27="X",0,IF(E27="X",0,VLOOKUP(E27,'18'!$K$3:$L$16,2,FALSE)))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IF(D28="X",0,IF(E28="X",0,VLOOKUP(E28,'18'!$K$3:$L$16,2,FALSE)))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IF(D29="X",0,IF(E29="X",0,VLOOKUP(E29,'18'!$K$3:$L$16,2,FALSE)))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IF(D30="X",0,IF(E30="X",0,VLOOKUP(E30,'18'!$K$3:$L$16,2,FALSE)))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IF(D31="X",0,IF(E31="X",0,VLOOKUP(E31,'18'!$K$3:$L$16,2,FALSE)))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IF(D32="X",0,IF(E32="X",0,VLOOKUP(E32,'18'!$K$3:$L$16,2,FALSE)))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IF(D33="X",0,IF(E33="X",0,VLOOKUP(E33,'18'!$K$3:$L$16,2,FALSE)))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IF(D34="X",0,IF(E34="X",0,VLOOKUP(E34,'18'!$K$3:$L$16,2,FALSE)))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IF(D35="X",0,IF(E35="X",0,VLOOKUP(E35,'18'!$K$3:$L$16,2,FALSE)))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IF(D36="X",0,IF(E36="X",0,VLOOKUP(E36,'18'!$K$3:$L$16,2,FALSE)))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IF(D37="X",0,IF(E37="X",0,VLOOKUP(E37,'18'!$K$3:$L$16,2,FALSE)))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IF(D38="X",0,IF(E38="X",0,VLOOKUP(E38,'18'!$K$3:$L$16,2,FALSE)))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IF(D39="X",0,IF(E39="X",0,VLOOKUP(E39,'18'!$K$3:$L$16,2,FALSE)))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IF(D40="X",0,IF(E40="X",0,VLOOKUP(E40,'18'!$K$3:$L$16,2,FALSE)))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IF(D41="X",0,IF(E41="X",0,VLOOKUP(E41,'18'!$K$3:$L$16,2,FALSE)))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IF(D42="X",0,IF(E42="X",0,VLOOKUP(E42,'18'!$K$3:$L$16,2,FALSE)))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IF(D43="X",0,IF(E43="X",0,VLOOKUP(E43,'18'!$K$3:$L$16,2,FALSE)))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IF(D44="X",0,IF(E44="X",0,VLOOKUP(E44,'18'!$K$3:$L$16,2,FALSE)))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IF(D45="X",0,IF(E45="X",0,VLOOKUP(E45,'18'!$K$3:$L$16,2,FALSE)))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IF(D46="X",0,IF(E46="X",0,VLOOKUP(E46,'18'!$K$3:$L$16,2,FALSE)))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IF(D47="X",0,IF(E47="X",0,VLOOKUP(E47,'18'!$K$3:$L$16,2,FALSE)))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IF(D48="X",0,IF(E48="X",0,VLOOKUP(E48,'18'!$K$3:$L$16,2,FALSE)))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IF(D49="X",0,IF(E49="X",0,VLOOKUP(E49,'18'!$K$3:$L$16,2,FALSE)))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IF(D50="X",0,IF(E50="X",0,VLOOKUP(E50,'18'!$K$3:$L$16,2,FALSE)))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IF(D51="X",0,IF(E51="X",0,VLOOKUP(E51,'18'!$K$3:$L$16,2,FALSE)))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IF(D52="X",0,IF(E52="X",0,VLOOKUP(E52,'18'!$K$3:$L$16,2,FALSE)))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IF(D53="X",0,IF(E53="X",0,VLOOKUP(E53,'18'!$K$3:$L$16,2,FALSE)))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IF(D54="X",0,IF(E54="X",0,VLOOKUP(E54,'18'!$K$3:$L$16,2,FALSE)))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IF(D55="X",0,IF(E55="X",0,VLOOKUP(E55,'18'!$K$3:$L$16,2,FALSE)))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IF(D56="X",0,IF(E56="X",0,VLOOKUP(E56,'18'!$K$3:$L$16,2,FALSE)))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IF(D57="X",0,IF(E57="X",0,VLOOKUP(E57,'18'!$K$3:$L$16,2,FALSE)))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IF(D58="X",0,IF(E58="X",0,VLOOKUP(E58,'18'!$K$3:$L$16,2,FALSE)))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IF(D59="X",0,IF(E59="X",0,VLOOKUP(E59,'18'!$K$3:$L$16,2,FALSE)))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IF(D60="X",0,IF(E60="X",0,VLOOKUP(E60,'18'!$K$3:$L$16,2,FALSE)))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IF(D61="X",0,IF(E61="X",0,VLOOKUP(E61,'18'!$K$3:$L$16,2,FALSE)))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IF(D62="X",0,IF(E62="X",0,VLOOKUP(E62,'18'!$K$3:$L$16,2,FALSE)))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IF(D63="X",0,IF(E63="X",0,VLOOKUP(E63,'18'!$K$3:$L$16,2,FALSE)))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IF(D64="X",0,IF(E64="X",0,VLOOKUP(E64,'18'!$K$3:$L$16,2,FALSE)))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IF(D65="X",0,IF(E65="X",0,VLOOKUP(E65,'18'!$K$3:$L$16,2,FALSE)))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IF(D66="X",0,IF(E66="X",0,VLOOKUP(E66,'18'!$K$3:$L$16,2,FALSE)))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IF(D67="X",0,IF(E67="X",0,VLOOKUP(E67,'18'!$K$3:$L$16,2,FALSE)))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IF(D68="X",0,IF(E68="X",0,VLOOKUP(E68,'18'!$K$3:$L$16,2,FALSE)))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IF(D69="X",0,IF(E69="X",0,VLOOKUP(E69,'18'!$K$3:$L$16,2,FALSE)))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IF(D70="X",0,IF(E70="X",0,VLOOKUP(E70,'18'!$K$3:$L$16,2,FALSE)))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IF(D71="X",0,IF(E71="X",0,VLOOKUP(E71,'18'!$K$3:$L$16,2,FALSE)))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IF(D72="X",0,IF(E72="X",0,VLOOKUP(E72,'18'!$K$3:$L$16,2,FALSE)))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IF(D73="X",0,IF(E73="X",0,VLOOKUP(E73,'18'!$K$3:$L$16,2,FALSE)))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IF(D74="X",0,IF(E74="X",0,VLOOKUP(E74,'18'!$K$3:$L$16,2,FALSE)))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IF(D75="X",0,IF(E75="X",0,VLOOKUP(E75,'18'!$K$3:$L$16,2,FALSE)))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IF(D76="X",0,IF(E76="X",0,VLOOKUP(E76,'18'!$K$3:$L$16,2,FALSE)))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IF(D77="X",0,IF(E77="X",0,VLOOKUP(E77,'18'!$K$3:$L$16,2,FALSE)))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IF(D78="X",0,IF(E78="X",0,VLOOKUP(E78,'18'!$K$3:$L$16,2,FALSE)))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IF(D79="X",0,IF(E79="X",0,VLOOKUP(E79,'18'!$K$3:$L$16,2,FALSE)))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IF(D80="X",0,IF(E80="X",0,VLOOKUP(E80,'18'!$K$3:$L$16,2,FALSE)))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IF(D81="X",0,IF(E81="X",0,VLOOKUP(E81,'18'!$K$3:$L$16,2,FALSE)))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IF(D82="X",0,IF(E82="X",0,VLOOKUP(E82,'18'!$K$3:$L$16,2,FALSE)))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IF(D83="X",0,IF(E83="X",0,VLOOKUP(E83,'18'!$K$3:$L$16,2,FALSE)))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IF(D84="X",0,IF(E84="X",0,VLOOKUP(E84,'18'!$K$3:$L$16,2,FALSE)))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IF(D85="X",0,IF(E85="X",0,VLOOKUP(E85,'18'!$K$3:$L$16,2,FALSE)))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IF(D86="X",0,IF(E86="X",0,VLOOKUP(E86,'18'!$K$3:$L$16,2,FALSE)))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IF(D87="X",0,IF(E87="X",0,VLOOKUP(E87,'18'!$K$3:$L$16,2,FALSE)))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IF(D88="X",0,IF(E88="X",0,VLOOKUP(E88,'18'!$K$3:$L$16,2,FALSE)))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IF(D89="X",0,IF(E89="X",0,VLOOKUP(E89,'18'!$K$3:$L$16,2,FALSE)))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IF(D90="X",0,IF(E90="X",0,VLOOKUP(E90,'18'!$K$3:$L$16,2,FALSE)))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IF(D91="X",0,IF(E91="X",0,VLOOKUP(E91,'18'!$K$3:$L$16,2,FALSE)))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IF(D92="X",0,IF(E92="X",0,VLOOKUP(E92,'18'!$K$3:$L$16,2,FALSE)))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IF(D93="X",0,IF(E93="X",0,VLOOKUP(E93,'18'!$K$3:$L$16,2,FALSE)))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IF(D94="X",0,IF(E94="X",0,VLOOKUP(E94,'18'!$K$3:$L$16,2,FALSE)))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IF(D95="X",0,IF(E95="X",0,VLOOKUP(E95,'18'!$K$3:$L$16,2,FALSE)))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IF(D96="X",0,IF(E96="X",0,VLOOKUP(E96,'18'!$K$3:$L$16,2,FALSE)))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IF(D97="X",0,IF(E97="X",0,VLOOKUP(E97,'18'!$K$3:$L$16,2,FALSE)))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IF(D98="X",0,IF(E98="X",0,VLOOKUP(E98,'18'!$K$3:$L$16,2,FALSE)))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IF(D99="X",0,IF(E99="X",0,VLOOKUP(E99,'18'!$K$3:$L$16,2,FALSE)))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IF(D100="X",0,IF(E100="X",0,VLOOKUP(E100,'18'!$K$3:$L$16,2,FALSE)))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IF(D101="X",0,IF(E101="X",0,VLOOKUP(E101,'18'!$K$3:$L$16,2,FALSE)))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IF(D102="X",0,IF(E102="X",0,VLOOKUP(E102,'18'!$K$3:$L$16,2,FALSE)))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IF(D103="X",0,IF(E103="X",0,VLOOKUP(E103,'18'!$K$3:$L$16,2,FALSE)))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IF(D104="X",0,IF(E104="X",0,VLOOKUP(E104,'18'!$K$3:$L$16,2,FALSE)))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IF(D105="X",0,IF(E105="X",0,VLOOKUP(E105,'18'!$K$3:$L$16,2,FALSE)))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IF(D106="X",0,IF(E106="X",0,VLOOKUP(E106,'18'!$K$3:$L$16,2,FALSE)))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IF(D107="X",0,IF(E107="X",0,VLOOKUP(E107,'18'!$K$3:$L$16,2,FALSE)))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IF(D108="X",0,IF(E108="X",0,VLOOKUP(E108,'18'!$K$3:$L$16,2,FALSE)))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IF(D109="X",0,IF(E109="X",0,VLOOKUP(E109,'18'!$K$3:$L$16,2,FALSE)))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IF(D110="X",0,IF(E110="X",0,VLOOKUP(E110,'18'!$K$3:$L$16,2,FALSE)))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IF(D111="X",0,IF(E111="X",0,VLOOKUP(E111,'18'!$K$3:$L$16,2,FALSE)))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IF(D112="X",0,IF(E112="X",0,VLOOKUP(E112,'18'!$K$3:$L$16,2,FALSE)))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IF(D113="X",0,IF(E113="X",0,VLOOKUP(E113,'18'!$K$3:$L$16,2,FALSE)))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IF(D114="X",0,IF(E114="X",0,VLOOKUP(E114,'18'!$K$3:$L$16,2,FALSE)))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IF(D115="X",0,IF(E115="X",0,VLOOKUP(E115,'18'!$K$3:$L$16,2,FALSE)))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IF(D116="X",0,IF(E116="X",0,VLOOKUP(E116,'18'!$K$3:$L$16,2,FALSE)))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IF(D117="X",0,IF(E117="X",0,VLOOKUP(E117,'18'!$K$3:$L$16,2,FALSE)))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IF(D118="X",0,IF(E118="X",0,VLOOKUP(E118,'18'!$K$3:$L$16,2,FALSE)))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IF(D119="X",0,IF(E119="X",0,VLOOKUP(E119,'18'!$K$3:$L$16,2,FALSE)))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IF(D120="X",0,IF(E120="X",0,VLOOKUP(E120,'18'!$K$3:$L$16,2,FALSE)))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IF(D121="X",0,IF(E121="X",0,VLOOKUP(E121,'18'!$K$3:$L$16,2,FALSE)))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IF(D122="X",0,IF(E122="X",0,VLOOKUP(E122,'18'!$K$3:$L$16,2,FALSE)))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IF(D123="X",0,IF(E123="X",0,VLOOKUP(E123,'18'!$K$3:$L$16,2,FALSE)))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IF(D124="X",0,IF(E124="X",0,VLOOKUP(E124,'18'!$K$3:$L$16,2,FALSE)))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IF(D125="X",0,IF(E125="X",0,VLOOKUP(E125,'18'!$K$3:$L$16,2,FALSE)))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IF(D126="X",0,IF(E126="X",0,VLOOKUP(E126,'18'!$K$3:$L$16,2,FALSE)))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IF(D127="X",0,IF(E127="X",0,VLOOKUP(E127,'18'!$K$3:$L$16,2,FALSE)))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IF(D128="X",0,IF(E128="X",0,VLOOKUP(E128,'18'!$K$3:$L$16,2,FALSE)))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IF(D129="X",0,IF(E129="X",0,VLOOKUP(E129,'18'!$K$3:$L$16,2,FALSE)))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IF(D130="X",0,IF(E130="X",0,VLOOKUP(E130,'18'!$K$3:$L$16,2,FALSE)))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IF(D131="X",0,IF(E131="X",0,VLOOKUP(E131,'18'!$K$3:$L$16,2,FALSE)))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IF(D132="X",0,IF(E132="X",0,VLOOKUP(E132,'18'!$K$3:$L$16,2,FALSE)))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IF(D133="X",0,IF(E133="X",0,VLOOKUP(E133,'18'!$K$3:$L$16,2,FALSE)))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IF(D134="X",0,IF(E134="X",0,VLOOKUP(E134,'18'!$K$3:$L$16,2,FALSE)))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IF(D135="X",0,IF(E135="X",0,VLOOKUP(E135,'18'!$K$3:$L$16,2,FALSE)))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IF(D136="X",0,IF(E136="X",0,VLOOKUP(E136,'18'!$K$3:$L$16,2,FALSE)))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IF(D137="X",0,IF(E137="X",0,VLOOKUP(E137,'18'!$K$3:$L$16,2,FALSE)))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IF(D138="X",0,IF(E138="X",0,VLOOKUP(E138,'18'!$K$3:$L$16,2,FALSE)))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IF(D139="X",0,IF(E139="X",0,VLOOKUP(E139,'18'!$K$3:$L$16,2,FALSE)))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IF(D140="X",0,IF(E140="X",0,VLOOKUP(E140,'18'!$K$3:$L$16,2,FALSE)))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IF(D141="X",0,IF(E141="X",0,VLOOKUP(E141,'18'!$K$3:$L$16,2,FALSE)))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IF(D142="X",0,IF(E142="X",0,VLOOKUP(E142,'18'!$K$3:$L$16,2,FALSE)))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IF(D143="X",0,IF(E143="X",0,VLOOKUP(E143,'18'!$K$3:$L$16,2,FALSE)))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IF(D144="X",0,IF(E144="X",0,VLOOKUP(E144,'18'!$K$3:$L$16,2,FALSE)))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IF(D145="X",0,IF(E145="X",0,VLOOKUP(E145,'18'!$K$3:$L$16,2,FALSE)))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IF(D146="X",0,IF(E146="X",0,VLOOKUP(E146,'18'!$K$3:$L$16,2,FALSE)))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IF(D147="X",0,IF(E147="X",0,VLOOKUP(E147,'18'!$K$3:$L$16,2,FALSE)))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IF(D148="X",0,IF(E148="X",0,VLOOKUP(E148,'18'!$K$3:$L$16,2,FALSE)))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IF(D149="X",0,IF(E149="X",0,VLOOKUP(E149,'18'!$K$3:$L$16,2,FALSE)))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IF(D150="X",0,IF(E150="X",0,VLOOKUP(E150,'18'!$K$3:$L$16,2,FALSE)))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IF(D151="X",0,IF(E151="X",0,VLOOKUP(E151,'18'!$K$3:$L$16,2,FALSE)))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IF(D152="X",0,IF(E152="X",0,VLOOKUP(E152,'18'!$K$3:$L$16,2,FALSE)))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IF(D153="X",0,IF(E153="X",0,VLOOKUP(E153,'18'!$K$3:$L$16,2,FALSE)))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IF(D154="X",0,IF(E154="X",0,VLOOKUP(E154,'18'!$K$3:$L$16,2,FALSE)))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IF(D155="X",0,IF(E155="X",0,VLOOKUP(E155,'18'!$K$3:$L$16,2,FALSE)))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IF(D156="X",0,IF(E156="X",0,VLOOKUP(E156,'18'!$K$3:$L$16,2,FALSE)))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IF(D157="X",0,IF(E157="X",0,VLOOKUP(E157,'18'!$K$3:$L$16,2,FALSE)))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IF(D158="X",0,IF(E158="X",0,VLOOKUP(E158,'18'!$K$3:$L$16,2,FALSE)))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IF(D159="X",0,IF(E159="X",0,VLOOKUP(E159,'18'!$K$3:$L$16,2,FALSE)))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IF(D160="X",0,IF(E160="X",0,VLOOKUP(E160,'18'!$K$3:$L$16,2,FALSE)))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IF(D161="X",0,IF(E161="X",0,VLOOKUP(E161,'18'!$K$3:$L$16,2,FALSE)))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IF(D162="X",0,IF(E162="X",0,VLOOKUP(E162,'18'!$K$3:$L$16,2,FALSE)))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IF(D163="X",0,IF(E163="X",0,VLOOKUP(E163,'18'!$K$3:$L$16,2,FALSE)))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IF(D164="X",0,IF(E164="X",0,VLOOKUP(E164,'18'!$K$3:$L$16,2,FALSE)))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IF(D165="X",0,IF(E165="X",0,VLOOKUP(E165,'18'!$K$3:$L$16,2,FALSE)))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IF(D166="X",0,IF(E166="X",0,VLOOKUP(E166,'18'!$K$3:$L$16,2,FALSE)))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IF(D167="X",0,IF(E167="X",0,VLOOKUP(E167,'18'!$K$3:$L$16,2,FALSE)))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IF(D168="X",0,IF(E168="X",0,VLOOKUP(E168,'18'!$K$3:$L$16,2,FALSE)))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IF(D169="X",0,IF(E169="X",0,VLOOKUP(E169,'18'!$K$3:$L$16,2,FALSE)))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IF(D170="X",0,IF(E170="X",0,VLOOKUP(E170,'18'!$K$3:$L$16,2,FALSE)))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IF(D171="X",0,IF(E171="X",0,VLOOKUP(E171,'18'!$K$3:$L$16,2,FALSE)))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IF(D172="X",0,IF(E172="X",0,VLOOKUP(E172,'18'!$K$3:$L$16,2,FALSE)))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IF(D173="X",0,IF(E173="X",0,VLOOKUP(E173,'18'!$K$3:$L$16,2,FALSE)))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IF(D174="X",0,IF(E174="X",0,VLOOKUP(E174,'18'!$K$3:$L$16,2,FALSE)))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IF(D175="X",0,IF(E175="X",0,VLOOKUP(E175,'18'!$K$3:$L$16,2,FALSE)))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IF(D176="X",0,IF(E176="X",0,VLOOKUP(E176,'18'!$K$3:$L$16,2,FALSE)))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IF(D177="X",0,IF(E177="X",0,VLOOKUP(E177,'18'!$K$3:$L$16,2,FALSE)))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IF(D178="X",0,IF(E178="X",0,VLOOKUP(E178,'18'!$K$3:$L$16,2,FALSE)))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IF(D179="X",0,IF(E179="X",0,VLOOKUP(E179,'18'!$K$3:$L$16,2,FALSE)))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IF(D180="X",0,IF(E180="X",0,VLOOKUP(E180,'18'!$K$3:$L$16,2,FALSE)))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IF(D181="X",0,IF(E181="X",0,VLOOKUP(E181,'18'!$K$3:$L$16,2,FALSE)))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IF(D182="X",0,IF(E182="X",0,VLOOKUP(E182,'18'!$K$3:$L$16,2,FALSE)))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IF(D183="X",0,IF(E183="X",0,VLOOKUP(E183,'18'!$K$3:$L$16,2,FALSE)))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IF(D184="X",0,IF(E184="X",0,VLOOKUP(E184,'18'!$K$3:$L$16,2,FALSE)))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IF(D185="X",0,IF(E185="X",0,VLOOKUP(E185,'18'!$K$3:$L$16,2,FALSE)))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IF(D186="X",0,IF(E186="X",0,VLOOKUP(E186,'18'!$K$3:$L$16,2,FALSE)))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IF(D187="X",0,IF(E187="X",0,VLOOKUP(E187,'18'!$K$3:$L$16,2,FALSE)))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IF(D188="X",0,IF(E188="X",0,VLOOKUP(E188,'18'!$K$3:$L$16,2,FALSE)))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IF(D189="X",0,IF(E189="X",0,VLOOKUP(E189,'18'!$K$3:$L$16,2,FALSE)))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IF(D190="X",0,IF(E190="X",0,VLOOKUP(E190,'18'!$K$3:$L$16,2,FALSE)))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IF(D191="X",0,IF(E191="X",0,VLOOKUP(E191,'18'!$K$3:$L$16,2,FALSE)))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IF(D192="X",0,IF(E192="X",0,VLOOKUP(E192,'18'!$K$3:$L$16,2,FALSE)))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IF(D193="X",0,IF(E193="X",0,VLOOKUP(E193,'18'!$K$3:$L$16,2,FALSE)))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IF(D194="X",0,IF(E194="X",0,VLOOKUP(E194,'18'!$K$3:$L$16,2,FALSE)))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IF(D195="X",0,IF(E195="X",0,VLOOKUP(E195,'18'!$K$3:$L$16,2,FALSE)))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IF(D196="X",0,IF(E196="X",0,VLOOKUP(E196,'18'!$K$3:$L$16,2,FALSE)))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IF(D197="X",0,IF(E197="X",0,VLOOKUP(E197,'18'!$K$3:$L$16,2,FALSE)))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IF(D198="X",0,IF(E198="X",0,VLOOKUP(E198,'18'!$K$3:$L$16,2,FALSE)))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IF(D199="X",0,IF(E199="X",0,VLOOKUP(E199,'18'!$K$3:$L$16,2,FALSE)))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IF(D200="X",0,IF(E200="X",0,VLOOKUP(E200,'18'!$K$3:$L$16,2,FALSE)))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IF(D201="X",0,IF(E201="X",0,VLOOKUP(E201,'18'!$K$3:$L$16,2,FALSE)))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IF(D202="X",0,IF(E202="X",0,VLOOKUP(E202,'18'!$K$3:$L$16,2,FALSE)))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IF(D203="X",0,IF(E203="X",0,VLOOKUP(E203,'18'!$K$3:$L$16,2,FALSE)))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IF(D204="X",0,IF(E204="X",0,VLOOKUP(E204,'18'!$K$3:$L$16,2,FALSE)))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IF(D205="X",0,IF(E205="X",0,VLOOKUP(E205,'18'!$K$3:$L$16,2,FALSE)))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IF(D206="X",0,IF(E206="X",0,VLOOKUP(E206,'18'!$K$3:$L$16,2,FALSE)))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IF(D207="X",0,IF(E207="X",0,VLOOKUP(E207,'18'!$K$3:$L$16,2,FALSE)))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IF(D208="X",0,IF(E208="X",0,VLOOKUP(E208,'18'!$K$3:$L$16,2,FALSE)))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IF(D209="X",0,IF(E209="X",0,VLOOKUP(E209,'18'!$K$3:$L$16,2,FALSE)))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IF(D210="X",0,IF(E210="X",0,VLOOKUP(E210,'18'!$K$3:$L$16,2,FALSE)))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IF(D211="X",0,IF(E211="X",0,VLOOKUP(E211,'18'!$K$3:$L$16,2,FALSE)))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IF(D212="X",0,IF(E212="X",0,VLOOKUP(E212,'18'!$K$3:$L$16,2,FALSE)))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IF(D213="X",0,IF(E213="X",0,VLOOKUP(E213,'18'!$K$3:$L$16,2,FALSE)))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IF(D214="X",0,IF(E214="X",0,VLOOKUP(E214,'18'!$K$3:$L$16,2,FALSE)))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IF(D215="X",0,IF(E215="X",0,VLOOKUP(E215,'18'!$K$3:$L$16,2,FALSE)))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IF(D216="X",0,IF(E216="X",0,VLOOKUP(E216,'18'!$K$3:$L$16,2,FALSE)))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IF(D217="X",0,IF(E217="X",0,VLOOKUP(E217,'18'!$K$3:$L$16,2,FALSE)))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IF(D218="X",0,IF(E218="X",0,VLOOKUP(E218,'18'!$K$3:$L$16,2,FALSE)))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IF(D219="X",0,IF(E219="X",0,VLOOKUP(E219,'18'!$K$3:$L$16,2,FALSE)))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IF(D220="X",0,IF(E220="X",0,VLOOKUP(E220,'18'!$K$3:$L$16,2,FALSE)))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IF(D221="X",0,IF(E221="X",0,VLOOKUP(E221,'18'!$K$3:$L$16,2,FALSE)))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IF(D222="X",0,IF(E222="X",0,VLOOKUP(E222,'18'!$K$3:$L$16,2,FALSE)))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IF(D223="X",0,IF(E223="X",0,VLOOKUP(E223,'18'!$K$3:$L$16,2,FALSE)))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IF(D224="X",0,IF(E224="X",0,VLOOKUP(E224,'18'!$K$3:$L$16,2,FALSE)))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IF(D225="X",0,IF(E225="X",0,VLOOKUP(E225,'18'!$K$3:$L$16,2,FALSE)))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IF(D226="X",0,IF(E226="X",0,VLOOKUP(E226,'18'!$K$3:$L$16,2,FALSE)))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IF(D227="X",0,IF(E227="X",0,VLOOKUP(E227,'18'!$K$3:$L$16,2,FALSE)))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IF(D228="X",0,IF(E228="X",0,VLOOKUP(E228,'18'!$K$3:$L$16,2,FALSE)))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IF(D229="X",0,IF(E229="X",0,VLOOKUP(E229,'18'!$K$3:$L$16,2,FALSE)))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IF(D230="X",0,IF(E230="X",0,VLOOKUP(E230,'18'!$K$3:$L$16,2,FALSE)))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IF(D231="X",0,IF(E231="X",0,VLOOKUP(E231,'18'!$K$3:$L$16,2,FALSE)))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IF(D232="X",0,IF(E232="X",0,VLOOKUP(E232,'18'!$K$3:$L$16,2,FALSE)))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IF(D233="X",0,IF(E233="X",0,VLOOKUP(E233,'18'!$K$3:$L$16,2,FALSE)))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IF(D234="X",0,IF(E234="X",0,VLOOKUP(E234,'18'!$K$3:$L$16,2,FALSE)))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IF(D235="X",0,IF(E235="X",0,VLOOKUP(E235,'18'!$K$3:$L$16,2,FALSE)))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IF(D236="X",0,IF(E236="X",0,VLOOKUP(E236,'18'!$K$3:$L$16,2,FALSE)))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IF(D237="X",0,IF(E237="X",0,VLOOKUP(E237,'18'!$K$3:$L$16,2,FALSE)))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IF(D238="X",0,IF(E238="X",0,VLOOKUP(E238,'18'!$K$3:$L$16,2,FALSE)))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IF(D239="X",0,IF(E239="X",0,VLOOKUP(E239,'18'!$K$3:$L$16,2,FALSE)))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IF(D240="X",0,IF(E240="X",0,VLOOKUP(E240,'18'!$K$3:$L$16,2,FALSE)))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IF(D241="X",0,IF(E241="X",0,VLOOKUP(E241,'18'!$K$3:$L$16,2,FALSE)))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IF(D242="X",0,IF(E242="X",0,VLOOKUP(E242,'18'!$K$3:$L$16,2,FALSE)))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IF(D243="X",0,IF(E243="X",0,VLOOKUP(E243,'18'!$K$3:$L$16,2,FALSE)))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IF(D244="X",0,IF(E244="X",0,VLOOKUP(E244,'18'!$K$3:$L$16,2,FALSE)))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IF(D245="X",0,IF(E245="X",0,VLOOKUP(E245,'18'!$K$3:$L$16,2,FALSE)))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IF(D246="X",0,IF(E246="X",0,VLOOKUP(E246,'18'!$K$3:$L$16,2,FALSE)))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IF(D247="X",0,IF(E247="X",0,VLOOKUP(E247,'18'!$K$3:$L$16,2,FALSE)))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IF(D248="X",0,IF(E248="X",0,VLOOKUP(E248,'18'!$K$3:$L$16,2,FALSE)))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IF(D249="X",0,IF(E249="X",0,VLOOKUP(E249,'18'!$K$3:$L$16,2,FALSE)))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IF(D250="X",0,IF(E250="X",0,VLOOKUP(E250,'18'!$K$3:$L$16,2,FALSE)))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IF(D251="X",0,IF(E251="X",0,VLOOKUP(E251,'18'!$K$3:$L$16,2,FALSE)))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IF(D252="X",0,IF(E252="X",0,VLOOKUP(E252,'18'!$K$3:$L$16,2,FALSE)))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IF(D253="X",0,IF(E253="X",0,VLOOKUP(E253,'18'!$K$3:$L$16,2,FALSE)))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IF(D254="X",0,IF(E254="X",0,VLOOKUP(E254,'18'!$K$3:$L$16,2,FALSE)))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IF(D255="X",0,IF(E255="X",0,VLOOKUP(E255,'18'!$K$3:$L$16,2,FALSE)))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IF(D256="X",0,IF(E256="X",0,VLOOKUP(E256,'18'!$K$3:$L$16,2,FALSE)))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IF(D257="X",0,IF(E257="X",0,VLOOKUP(E257,'18'!$K$3:$L$16,2,FALSE)))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IF(D258="X",0,IF(E258="X",0,VLOOKUP(E258,'18'!$K$3:$L$16,2,FALSE)))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IF(D259="X",0,IF(E259="X",0,VLOOKUP(E259,'18'!$K$3:$L$16,2,FALSE)))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IF(D260="X",0,IF(E260="X",0,VLOOKUP(E260,'18'!$K$3:$L$16,2,FALSE)))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IF(D261="X",0,IF(E261="X",0,VLOOKUP(E261,'18'!$K$3:$L$16,2,FALSE)))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IF(D262="X",0,IF(E262="X",0,VLOOKUP(E262,'18'!$K$3:$L$16,2,FALSE)))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IF(D263="X",0,IF(E263="X",0,VLOOKUP(E263,'18'!$K$3:$L$16,2,FALSE)))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IF(D264="X",0,IF(E264="X",0,VLOOKUP(E264,'18'!$K$3:$L$16,2,FALSE)))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IF(D265="X",0,IF(E265="X",0,VLOOKUP(E265,'18'!$K$3:$L$16,2,FALSE)))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IF(D266="X",0,IF(E266="X",0,VLOOKUP(E266,'18'!$K$3:$L$16,2,FALSE)))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IF(D267="X",0,IF(E267="X",0,VLOOKUP(E267,'18'!$K$3:$L$16,2,FALSE)))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IF(D268="X",0,IF(E268="X",0,VLOOKUP(E268,'18'!$K$3:$L$16,2,FALSE)))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IF(D269="X",0,IF(E269="X",0,VLOOKUP(E269,'18'!$K$3:$L$16,2,FALSE)))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IF(D270="X",0,IF(E270="X",0,VLOOKUP(E270,'18'!$K$3:$L$16,2,FALSE)))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IF(D271="X",0,IF(E271="X",0,VLOOKUP(E271,'18'!$K$3:$L$16,2,FALSE)))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IF(D272="X",0,IF(E272="X",0,VLOOKUP(E272,'18'!$K$3:$L$16,2,FALSE)))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IF(D273="X",0,IF(E273="X",0,VLOOKUP(E273,'18'!$K$3:$L$16,2,FALSE)))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IF(D274="X",0,IF(E274="X",0,VLOOKUP(E274,'18'!$K$3:$L$16,2,FALSE)))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IF(D275="X",0,IF(E275="X",0,VLOOKUP(E275,'18'!$K$3:$L$16,2,FALSE)))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IF(D276="X",0,IF(E276="X",0,VLOOKUP(E276,'18'!$K$3:$L$16,2,FALSE)))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IF(D277="X",0,IF(E277="X",0,VLOOKUP(E277,'18'!$K$3:$L$16,2,FALSE)))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IF(D278="X",0,IF(E278="X",0,VLOOKUP(E278,'18'!$K$3:$L$16,2,FALSE)))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IF(D279="X",0,IF(E279="X",0,VLOOKUP(E279,'18'!$K$3:$L$16,2,FALSE)))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IF(D280="X",0,IF(E280="X",0,VLOOKUP(E280,'18'!$K$3:$L$16,2,FALSE)))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IF(D281="X",0,IF(E281="X",0,VLOOKUP(E281,'18'!$K$3:$L$16,2,FALSE)))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IF(D282="X",0,IF(E282="X",0,VLOOKUP(E282,'18'!$K$3:$L$16,2,FALSE)))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IF(D283="X",0,IF(E283="X",0,VLOOKUP(E283,'18'!$K$3:$L$16,2,FALSE)))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IF(D284="X",0,IF(E284="X",0,VLOOKUP(E284,'18'!$K$3:$L$16,2,FALSE)))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IF(D285="X",0,IF(E285="X",0,VLOOKUP(E285,'18'!$K$3:$L$16,2,FALSE)))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IF(D286="X",0,IF(E286="X",0,VLOOKUP(E286,'18'!$K$3:$L$16,2,FALSE)))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IF(D287="X",0,IF(E287="X",0,VLOOKUP(E287,'18'!$K$3:$L$16,2,FALSE)))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IF(D288="X",0,IF(E288="X",0,VLOOKUP(E288,'18'!$K$3:$L$16,2,FALSE)))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IF(D289="X",0,IF(E289="X",0,VLOOKUP(E289,'18'!$K$3:$L$16,2,FALSE)))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IF(D290="X",0,IF(E290="X",0,VLOOKUP(E290,'18'!$K$3:$L$16,2,FALSE)))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IF(D291="X",0,IF(E291="X",0,VLOOKUP(E291,'18'!$K$3:$L$16,2,FALSE)))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IF(D292="X",0,IF(E292="X",0,VLOOKUP(E292,'18'!$K$3:$L$16,2,FALSE)))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IF(D293="X",0,IF(E293="X",0,VLOOKUP(E293,'18'!$K$3:$L$16,2,FALSE)))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IF(D294="X",0,IF(E294="X",0,VLOOKUP(E294,'18'!$K$3:$L$16,2,FALSE)))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IF(D295="X",0,IF(E295="X",0,VLOOKUP(E295,'18'!$K$3:$L$16,2,FALSE)))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IF(D296="X",0,IF(E296="X",0,VLOOKUP(E296,'18'!$K$3:$L$16,2,FALSE)))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IF(D297="X",0,IF(E297="X",0,VLOOKUP(E297,'18'!$K$3:$L$16,2,FALSE)))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IF(D298="X",0,IF(E298="X",0,VLOOKUP(E298,'18'!$K$3:$L$16,2,FALSE)))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IF(D299="X",0,IF(E299="X",0,VLOOKUP(E299,'18'!$K$3:$L$16,2,FALSE)))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IF(D300="X",0,IF(E300="X",0,VLOOKUP(E300,'18'!$K$3:$L$16,2,FALSE)))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IF(D301="X",0,IF(E301="X",0,VLOOKUP(E301,'18'!$K$3:$L$16,2,FALSE)))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IF(D302="X",0,IF(E302="X",0,VLOOKUP(E302,'18'!$K$3:$L$16,2,FALSE)))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IF(D303="X",0,IF(E303="X",0,VLOOKUP(E303,'18'!$K$3:$L$16,2,FALSE)))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IF(D304="X",0,IF(E304="X",0,VLOOKUP(E304,'18'!$K$3:$L$16,2,FALSE)))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IF(D305="X",0,IF(E305="X",0,VLOOKUP(E305,'18'!$K$3:$L$16,2,FALSE)))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IF(D306="X",0,IF(E306="X",0,VLOOKUP(E306,'18'!$K$3:$L$16,2,FALSE)))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IF(D307="X",0,IF(E307="X",0,VLOOKUP(E307,'18'!$K$3:$L$16,2,FALSE)))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IF(D308="X",0,IF(E308="X",0,VLOOKUP(E308,'18'!$K$3:$L$16,2,FALSE)))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IF(D309="X",0,IF(E309="X",0,VLOOKUP(E309,'18'!$K$3:$L$16,2,FALSE)))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IF(D310="X",0,IF(E310="X",0,VLOOKUP(E310,'18'!$K$3:$L$16,2,FALSE)))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IF(D311="X",0,IF(E311="X",0,VLOOKUP(E311,'18'!$K$3:$L$16,2,FALSE)))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IF(D312="X",0,IF(E312="X",0,VLOOKUP(E312,'18'!$K$3:$L$16,2,FALSE)))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IF(D313="X",0,IF(E313="X",0,VLOOKUP(E313,'18'!$K$3:$L$16,2,FALSE)))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IF(D314="X",0,IF(E314="X",0,VLOOKUP(E314,'18'!$K$3:$L$16,2,FALSE)))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IF(D315="X",0,IF(E315="X",0,VLOOKUP(E315,'18'!$K$3:$L$16,2,FALSE)))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IF(D316="X",0,IF(E316="X",0,VLOOKUP(E316,'18'!$K$3:$L$16,2,FALSE)))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IF(D317="X",0,IF(E317="X",0,VLOOKUP(E317,'18'!$K$3:$L$16,2,FALSE)))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IF(D318="X",0,IF(E318="X",0,VLOOKUP(E318,'18'!$K$3:$L$16,2,FALSE)))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IF(D319="X",0,IF(E319="X",0,VLOOKUP(E319,'18'!$K$3:$L$16,2,FALSE)))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IF(D320="X",0,IF(E320="X",0,VLOOKUP(E320,'18'!$K$3:$L$16,2,FALSE)))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IF(D321="X",0,IF(E321="X",0,VLOOKUP(E321,'18'!$K$3:$L$16,2,FALSE)))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IF(D322="X",0,IF(E322="X",0,VLOOKUP(E322,'18'!$K$3:$L$16,2,FALSE)))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IF(D323="X",0,IF(E323="X",0,VLOOKUP(E323,'18'!$K$3:$L$16,2,FALSE)))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IF(D324="X",0,IF(E324="X",0,VLOOKUP(E324,'18'!$K$3:$L$16,2,FALSE)))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IF(D325="X",0,IF(E325="X",0,VLOOKUP(E325,'18'!$K$3:$L$16,2,FALSE)))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IF(D326="X",0,IF(E326="X",0,VLOOKUP(E326,'18'!$K$3:$L$16,2,FALSE)))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IF(D327="X",0,IF(E327="X",0,VLOOKUP(E327,'18'!$K$3:$L$16,2,FALSE)))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IF(D328="X",0,IF(E328="X",0,VLOOKUP(E328,'18'!$K$3:$L$16,2,FALSE)))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IF(D329="X",0,IF(E329="X",0,VLOOKUP(E329,'18'!$K$3:$L$16,2,FALSE)))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IF(D330="X",0,IF(E330="X",0,VLOOKUP(E330,'18'!$K$3:$L$16,2,FALSE)))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IF(D331="X",0,IF(E331="X",0,VLOOKUP(E331,'18'!$K$3:$L$16,2,FALSE)))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IF(D332="X",0,IF(E332="X",0,VLOOKUP(E332,'18'!$K$3:$L$16,2,FALSE)))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IF(D333="X",0,IF(E333="X",0,VLOOKUP(E333,'18'!$K$3:$L$16,2,FALSE)))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IF(D334="X",0,IF(E334="X",0,VLOOKUP(E334,'18'!$K$3:$L$16,2,FALSE)))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IF(D335="X",0,IF(E335="X",0,VLOOKUP(E335,'18'!$K$3:$L$16,2,FALSE)))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IF(D336="X",0,IF(E336="X",0,VLOOKUP(E336,'18'!$K$3:$L$16,2,FALSE)))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IF(D337="X",0,IF(E337="X",0,VLOOKUP(E337,'18'!$K$3:$L$16,2,FALSE)))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IF(D338="X",0,IF(E338="X",0,VLOOKUP(E338,'18'!$K$3:$L$16,2,FALSE)))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IF(D339="X",0,IF(E339="X",0,VLOOKUP(E339,'18'!$K$3:$L$16,2,FALSE)))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IF(D340="X",0,IF(E340="X",0,VLOOKUP(E340,'18'!$K$3:$L$16,2,FALSE)))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IF(D341="X",0,IF(E341="X",0,VLOOKUP(E341,'18'!$K$3:$L$16,2,FALSE)))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IF(D342="X",0,IF(E342="X",0,VLOOKUP(E342,'18'!$K$3:$L$16,2,FALSE)))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IF(D343="X",0,IF(E343="X",0,VLOOKUP(E343,'18'!$K$3:$L$16,2,FALSE)))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IF(D344="X",0,IF(E344="X",0,VLOOKUP(E344,'18'!$K$3:$L$16,2,FALSE)))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IF(D345="X",0,IF(E345="X",0,VLOOKUP(E345,'18'!$K$3:$L$16,2,FALSE)))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IF(D346="X",0,IF(E346="X",0,VLOOKUP(E346,'18'!$K$3:$L$16,2,FALSE)))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IF(D347="X",0,IF(E347="X",0,VLOOKUP(E347,'18'!$K$3:$L$16,2,FALSE)))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IF(D348="X",0,IF(E348="X",0,VLOOKUP(E348,'18'!$K$3:$L$16,2,FALSE)))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IF(D349="X",0,IF(E349="X",0,VLOOKUP(E349,'18'!$K$3:$L$16,2,FALSE)))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IF(D350="X",0,IF(E350="X",0,VLOOKUP(E350,'18'!$K$3:$L$16,2,FALSE)))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IF(D351="X",0,IF(E351="X",0,VLOOKUP(E351,'18'!$K$3:$L$16,2,FALSE)))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IF(D352="X",0,IF(E352="X",0,VLOOKUP(E352,'18'!$K$3:$L$16,2,FALSE)))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IF(D353="X",0,IF(E353="X",0,VLOOKUP(E353,'18'!$K$3:$L$16,2,FALSE)))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IF(D354="X",0,IF(E354="X",0,VLOOKUP(E354,'18'!$K$3:$L$16,2,FALSE)))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IF(D355="X",0,IF(E355="X",0,VLOOKUP(E355,'18'!$K$3:$L$16,2,FALSE)))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IF(D356="X",0,IF(E356="X",0,VLOOKUP(E356,'18'!$K$3:$L$16,2,FALSE)))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IF(D357="X",0,IF(E357="X",0,VLOOKUP(E357,'18'!$K$3:$L$16,2,FALSE)))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IF(D358="X",0,IF(E358="X",0,VLOOKUP(E358,'18'!$K$3:$L$16,2,FALSE)))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IF(D359="X",0,IF(E359="X",0,VLOOKUP(E359,'18'!$K$3:$L$16,2,FALSE)))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IF(D360="X",0,IF(E360="X",0,VLOOKUP(E360,'18'!$K$3:$L$16,2,FALSE)))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IF(D361="X",0,IF(E361="X",0,VLOOKUP(E361,'18'!$K$3:$L$16,2,FALSE)))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IF(D362="X",0,IF(E362="X",0,VLOOKUP(E362,'18'!$K$3:$L$16,2,FALSE)))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IF(D363="X",0,IF(E363="X",0,VLOOKUP(E363,'18'!$K$3:$L$16,2,FALSE)))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IF(D364="X",0,IF(E364="X",0,VLOOKUP(E364,'18'!$K$3:$L$16,2,FALSE)))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IF(D365="X",0,IF(E365="X",0,VLOOKUP(E365,'18'!$K$3:$L$16,2,FALSE)))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IF(D366="X",0,IF(E366="X",0,VLOOKUP(E366,'18'!$K$3:$L$16,2,FALSE)))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IF(D367="X",0,IF(E367="X",0,VLOOKUP(E367,'18'!$K$3:$L$16,2,FALSE)))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IF(D368="X",0,IF(E368="X",0,VLOOKUP(E368,'18'!$K$3:$L$16,2,FALSE)))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IF(D369="X",0,IF(E369="X",0,VLOOKUP(E369,'18'!$K$3:$L$16,2,FALSE)))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IF(D370="X",0,IF(E370="X",0,VLOOKUP(E370,'18'!$K$3:$L$16,2,FALSE)))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IF(D371="X",0,IF(E371="X",0,VLOOKUP(E371,'18'!$K$3:$L$16,2,FALSE)))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IF(D372="X",0,IF(E372="X",0,VLOOKUP(E372,'18'!$K$3:$L$16,2,FALSE)))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IF(D373="X",0,IF(E373="X",0,VLOOKUP(E373,'18'!$K$3:$L$16,2,FALSE)))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IF(D374="X",0,IF(E374="X",0,VLOOKUP(E374,'18'!$K$3:$L$16,2,FALSE)))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IF(D375="X",0,IF(E375="X",0,VLOOKUP(E375,'18'!$K$3:$L$16,2,FALSE)))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IF(D376="X",0,IF(E376="X",0,VLOOKUP(E376,'18'!$K$3:$L$16,2,FALSE)))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IF(D377="X",0,IF(E377="X",0,VLOOKUP(E377,'18'!$K$3:$L$16,2,FALSE)))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IF(D378="X",0,IF(E378="X",0,VLOOKUP(E378,'18'!$K$3:$L$16,2,FALSE)))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IF(D379="X",0,IF(E379="X",0,VLOOKUP(E379,'18'!$K$3:$L$16,2,FALSE)))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IF(D380="X",0,IF(E380="X",0,VLOOKUP(E380,'18'!$K$3:$L$16,2,FALSE)))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IF(D381="X",0,IF(E381="X",0,VLOOKUP(E381,'18'!$K$3:$L$16,2,FALSE)))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IF(D382="X",0,IF(E382="X",0,VLOOKUP(E382,'18'!$K$3:$L$16,2,FALSE)))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IF(D383="X",0,IF(E383="X",0,VLOOKUP(E383,'18'!$K$3:$L$16,2,FALSE)))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IF(D384="X",0,IF(E384="X",0,VLOOKUP(E384,'18'!$K$3:$L$16,2,FALSE)))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IF(D385="X",0,IF(E385="X",0,VLOOKUP(E385,'18'!$K$3:$L$16,2,FALSE)))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IF(D386="X",0,IF(E386="X",0,VLOOKUP(E386,'18'!$K$3:$L$16,2,FALSE)))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IF(D387="X",0,IF(E387="X",0,VLOOKUP(E387,'18'!$K$3:$L$16,2,FALSE)))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IF(D388="X",0,IF(E388="X",0,VLOOKUP(E388,'18'!$K$3:$L$16,2,FALSE)))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IF(D389="X",0,IF(E389="X",0,VLOOKUP(E389,'18'!$K$3:$L$16,2,FALSE)))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IF(D390="X",0,IF(E390="X",0,VLOOKUP(E390,'18'!$K$3:$L$16,2,FALSE)))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IF(D391="X",0,IF(E391="X",0,VLOOKUP(E391,'18'!$K$3:$L$16,2,FALSE)))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IF(D392="X",0,IF(E392="X",0,VLOOKUP(E392,'18'!$K$3:$L$16,2,FALSE)))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IF(D393="X",0,IF(E393="X",0,VLOOKUP(E393,'18'!$K$3:$L$16,2,FALSE)))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IF(D394="X",0,IF(E394="X",0,VLOOKUP(E394,'18'!$K$3:$L$16,2,FALSE)))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IF(D395="X",0,IF(E395="X",0,VLOOKUP(E395,'18'!$K$3:$L$16,2,FALSE)))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IF(D396="X",0,IF(E396="X",0,VLOOKUP(E396,'18'!$K$3:$L$16,2,FALSE)))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IF(D397="X",0,IF(E397="X",0,VLOOKUP(E397,'18'!$K$3:$L$16,2,FALSE)))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IF(D398="X",0,IF(E398="X",0,VLOOKUP(E398,'18'!$K$3:$L$16,2,FALSE)))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IF(D399="X",0,IF(E399="X",0,VLOOKUP(E399,'18'!$K$3:$L$16,2,FALSE)))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IF(D400="X",0,IF(E400="X",0,VLOOKUP(E400,'18'!$K$3:$L$16,2,FALSE)))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IF(D401="X",0,IF(E401="X",0,VLOOKUP(E401,'18'!$K$3:$L$16,2,FALSE)))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IF(D402="X",0,IF(E402="X",0,VLOOKUP(E402,'18'!$K$3:$L$16,2,FALSE)))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IF(D403="X",0,IF(E403="X",0,VLOOKUP(E403,'18'!$K$3:$L$16,2,FALSE)))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IF(D404="X",0,IF(E404="X",0,VLOOKUP(E404,'18'!$K$3:$L$16,2,FALSE)))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IF(D405="X",0,IF(E405="X",0,VLOOKUP(E405,'18'!$K$3:$L$16,2,FALSE)))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IF(D406="X",0,IF(E406="X",0,VLOOKUP(E406,'18'!$K$3:$L$16,2,FALSE)))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IF(D407="X",0,IF(E407="X",0,VLOOKUP(E407,'18'!$K$3:$L$16,2,FALSE)))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IF(D408="X",0,IF(E408="X",0,VLOOKUP(E408,'18'!$K$3:$L$16,2,FALSE)))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IF(D409="X",0,IF(E409="X",0,VLOOKUP(E409,'18'!$K$3:$L$16,2,FALSE)))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IF(D410="X",0,IF(E410="X",0,VLOOKUP(E410,'18'!$K$3:$L$16,2,FALSE)))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IF(D411="X",0,IF(E411="X",0,VLOOKUP(E411,'18'!$K$3:$L$16,2,FALSE)))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IF(D412="X",0,IF(E412="X",0,VLOOKUP(E412,'18'!$K$3:$L$16,2,FALSE)))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IF(D413="X",0,IF(E413="X",0,VLOOKUP(E413,'18'!$K$3:$L$16,2,FALSE)))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IF(D414="X",0,IF(E414="X",0,VLOOKUP(E414,'18'!$K$3:$L$16,2,FALSE)))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IF(D415="X",0,IF(E415="X",0,VLOOKUP(E415,'18'!$K$3:$L$16,2,FALSE)))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IF(D416="X",0,IF(E416="X",0,VLOOKUP(E416,'18'!$K$3:$L$16,2,FALSE)))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IF(D417="X",0,IF(E417="X",0,VLOOKUP(E417,'18'!$K$3:$L$16,2,FALSE)))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IF(D418="X",0,IF(E418="X",0,VLOOKUP(E418,'18'!$K$3:$L$16,2,FALSE)))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IF(D419="X",0,IF(E419="X",0,VLOOKUP(E419,'18'!$K$3:$L$16,2,FALSE)))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IF(D420="X",0,IF(E420="X",0,VLOOKUP(E420,'18'!$K$3:$L$16,2,FALSE)))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IF(D421="X",0,IF(E421="X",0,VLOOKUP(E421,'18'!$K$3:$L$16,2,FALSE)))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IF(D422="X",0,IF(E422="X",0,VLOOKUP(E422,'18'!$K$3:$L$16,2,FALSE)))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IF(D423="X",0,IF(E423="X",0,VLOOKUP(E423,'18'!$K$3:$L$16,2,FALSE)))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IF(D424="X",0,IF(E424="X",0,VLOOKUP(E424,'18'!$K$3:$L$16,2,FALSE)))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IF(D425="X",0,IF(E425="X",0,VLOOKUP(E425,'18'!$K$3:$L$16,2,FALSE)))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IF(D426="X",0,IF(E426="X",0,VLOOKUP(E426,'18'!$K$3:$L$16,2,FALSE)))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IF(D427="X",0,IF(E427="X",0,VLOOKUP(E427,'18'!$K$3:$L$16,2,FALSE)))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IF(D428="X",0,IF(E428="X",0,VLOOKUP(E428,'18'!$K$3:$L$16,2,FALSE)))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IF(D429="X",0,IF(E429="X",0,VLOOKUP(E429,'18'!$K$3:$L$16,2,FALSE)))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IF(D430="X",0,IF(E430="X",0,VLOOKUP(E430,'18'!$K$3:$L$16,2,FALSE)))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IF(D431="X",0,IF(E431="X",0,VLOOKUP(E431,'18'!$K$3:$L$16,2,FALSE)))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IF(D432="X",0,IF(E432="X",0,VLOOKUP(E432,'18'!$K$3:$L$16,2,FALSE)))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IF(D433="X",0,IF(E433="X",0,VLOOKUP(E433,'18'!$K$3:$L$16,2,FALSE)))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IF(D434="X",0,IF(E434="X",0,VLOOKUP(E434,'18'!$K$3:$L$16,2,FALSE)))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IF(D435="X",0,IF(E435="X",0,VLOOKUP(E435,'18'!$K$3:$L$16,2,FALSE)))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IF(D436="X",0,IF(E436="X",0,VLOOKUP(E436,'18'!$K$3:$L$16,2,FALSE)))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IF(D437="X",0,IF(E437="X",0,VLOOKUP(E437,'18'!$K$3:$L$16,2,FALSE)))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IF(D438="X",0,IF(E438="X",0,VLOOKUP(E438,'18'!$K$3:$L$16,2,FALSE)))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IF(D439="X",0,IF(E439="X",0,VLOOKUP(E439,'18'!$K$3:$L$16,2,FALSE)))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IF(D440="X",0,IF(E440="X",0,VLOOKUP(E440,'18'!$K$3:$L$16,2,FALSE)))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IF(D441="X",0,IF(E441="X",0,VLOOKUP(E441,'18'!$K$3:$L$16,2,FALSE)))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IF(D442="X",0,IF(E442="X",0,VLOOKUP(E442,'18'!$K$3:$L$16,2,FALSE)))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IF(D443="X",0,IF(E443="X",0,VLOOKUP(E443,'18'!$K$3:$L$16,2,FALSE)))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IF(D444="X",0,IF(E444="X",0,VLOOKUP(E444,'18'!$K$3:$L$16,2,FALSE)))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IF(D445="X",0,IF(E445="X",0,VLOOKUP(E445,'18'!$K$3:$L$16,2,FALSE)))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IF(D446="X",0,IF(E446="X",0,VLOOKUP(E446,'18'!$K$3:$L$16,2,FALSE)))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IF(D447="X",0,IF(E447="X",0,VLOOKUP(E447,'18'!$K$3:$L$16,2,FALSE)))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IF(D448="X",0,IF(E448="X",0,VLOOKUP(E448,'18'!$K$3:$L$16,2,FALSE)))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IF(D449="X",0,IF(E449="X",0,VLOOKUP(E449,'18'!$K$3:$L$16,2,FALSE)))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IF(D450="X",0,IF(E450="X",0,VLOOKUP(E450,'18'!$K$3:$L$16,2,FALSE)))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IF(D451="X",0,IF(E451="X",0,VLOOKUP(E451,'18'!$K$3:$L$16,2,FALSE)))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IF(D452="X",0,IF(E452="X",0,VLOOKUP(E452,'18'!$K$3:$L$16,2,FALSE)))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IF(D453="X",0,IF(E453="X",0,VLOOKUP(E453,'18'!$K$3:$L$16,2,FALSE)))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IF(D454="X",0,IF(E454="X",0,VLOOKUP(E454,'18'!$K$3:$L$16,2,FALSE)))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IF(D455="X",0,IF(E455="X",0,VLOOKUP(E455,'18'!$K$3:$L$16,2,FALSE)))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IF(D456="X",0,IF(E456="X",0,VLOOKUP(E456,'18'!$K$3:$L$16,2,FALSE)))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IF(D457="X",0,IF(E457="X",0,VLOOKUP(E457,'18'!$K$3:$L$16,2,FALSE)))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IF(D458="X",0,IF(E458="X",0,VLOOKUP(E458,'18'!$K$3:$L$16,2,FALSE)))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IF(D459="X",0,IF(E459="X",0,VLOOKUP(E459,'18'!$K$3:$L$16,2,FALSE)))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IF(D460="X",0,IF(E460="X",0,VLOOKUP(E460,'18'!$K$3:$L$16,2,FALSE)))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IF(D461="X",0,IF(E461="X",0,VLOOKUP(E461,'18'!$K$3:$L$16,2,FALSE)))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IF(D462="X",0,IF(E462="X",0,VLOOKUP(E462,'18'!$K$3:$L$16,2,FALSE)))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IF(D463="X",0,IF(E463="X",0,VLOOKUP(E463,'18'!$K$3:$L$16,2,FALSE)))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IF(D464="X",0,IF(E464="X",0,VLOOKUP(E464,'18'!$K$3:$L$16,2,FALSE)))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IF(D465="X",0,IF(E465="X",0,VLOOKUP(E465,'18'!$K$3:$L$16,2,FALSE)))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IF(D466="X",0,IF(E466="X",0,VLOOKUP(E466,'18'!$K$3:$L$16,2,FALSE)))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IF(D467="X",0,IF(E467="X",0,VLOOKUP(E467,'18'!$K$3:$L$16,2,FALSE)))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IF(D468="X",0,IF(E468="X",0,VLOOKUP(E468,'18'!$K$3:$L$16,2,FALSE)))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IF(D469="X",0,IF(E469="X",0,VLOOKUP(E469,'18'!$K$3:$L$16,2,FALSE)))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IF(D470="X",0,IF(E470="X",0,VLOOKUP(E470,'18'!$K$3:$L$16,2,FALSE)))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IF(D471="X",0,IF(E471="X",0,VLOOKUP(E471,'18'!$K$3:$L$16,2,FALSE)))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IF(D472="X",0,IF(E472="X",0,VLOOKUP(E472,'18'!$K$3:$L$16,2,FALSE)))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IF(D473="X",0,IF(E473="X",0,VLOOKUP(E473,'18'!$K$3:$L$16,2,FALSE)))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IF(D474="X",0,IF(E474="X",0,VLOOKUP(E474,'18'!$K$3:$L$16,2,FALSE)))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IF(D475="X",0,IF(E475="X",0,VLOOKUP(E475,'18'!$K$3:$L$16,2,FALSE)))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IF(D476="X",0,IF(E476="X",0,VLOOKUP(E476,'18'!$K$3:$L$16,2,FALSE)))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IF(D477="X",0,IF(E477="X",0,VLOOKUP(E477,'18'!$K$3:$L$16,2,FALSE)))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IF(D478="X",0,IF(E478="X",0,VLOOKUP(E478,'18'!$K$3:$L$16,2,FALSE)))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IF(D479="X",0,IF(E479="X",0,VLOOKUP(E479,'18'!$K$3:$L$16,2,FALSE)))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IF(D480="X",0,IF(E480="X",0,VLOOKUP(E480,'18'!$K$3:$L$16,2,FALSE)))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IF(D481="X",0,IF(E481="X",0,VLOOKUP(E481,'18'!$K$3:$L$16,2,FALSE)))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IF(D482="X",0,IF(E482="X",0,VLOOKUP(E482,'18'!$K$3:$L$16,2,FALSE)))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IF(D483="X",0,IF(E483="X",0,VLOOKUP(E483,'18'!$K$3:$L$16,2,FALSE)))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IF(D484="X",0,IF(E484="X",0,VLOOKUP(E484,'18'!$K$3:$L$16,2,FALSE)))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IF(D485="X",0,IF(E485="X",0,VLOOKUP(E485,'18'!$K$3:$L$16,2,FALSE)))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IF(D486="X",0,IF(E486="X",0,VLOOKUP(E486,'18'!$K$3:$L$16,2,FALSE)))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IF(D487="X",0,IF(E487="X",0,VLOOKUP(E487,'18'!$K$3:$L$16,2,FALSE)))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IF(D488="X",0,IF(E488="X",0,VLOOKUP(E488,'18'!$K$3:$L$16,2,FALSE)))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IF(D489="X",0,IF(E489="X",0,VLOOKUP(E489,'18'!$K$3:$L$16,2,FALSE)))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IF(D490="X",0,IF(E490="X",0,VLOOKUP(E490,'18'!$K$3:$L$16,2,FALSE)))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IF(D491="X",0,IF(E491="X",0,VLOOKUP(E491,'18'!$K$3:$L$16,2,FALSE)))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IF(D492="X",0,IF(E492="X",0,VLOOKUP(E492,'18'!$K$3:$L$16,2,FALSE)))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IF(D493="X",0,IF(E493="X",0,VLOOKUP(E493,'18'!$K$3:$L$16,2,FALSE)))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IF(D494="X",0,IF(E494="X",0,VLOOKUP(E494,'18'!$K$3:$L$16,2,FALSE)))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gFEJCHodzGVHBV4fOpAovsMNbc/H/rF3Tr+fOqWbaniuWggPGZ4+3hxRFXD4plmfodCV1N3pXMfd+lQWvDX7OA==" saltValue="4HkQ7CYOv078/2I62OBmx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19,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'19a'!P499/M3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19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'19a'!P500/M4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19</v>
      </c>
      <c r="C5" s="201"/>
      <c r="D5" s="201"/>
      <c r="E5" s="201"/>
      <c r="F5" s="197" t="s">
        <v>84</v>
      </c>
      <c r="G5" s="197"/>
      <c r="H5" s="53">
        <f>'Kosten VSR (her)controles'!A23</f>
        <v>19</v>
      </c>
      <c r="K5" s="74" t="s">
        <v>57</v>
      </c>
      <c r="L5" s="86"/>
      <c r="M5" s="147"/>
      <c r="N5" s="127" t="e">
        <f>'19a'!P501/M5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19</v>
      </c>
      <c r="C6" s="202"/>
      <c r="D6" s="202"/>
      <c r="E6" s="202"/>
      <c r="F6" s="198" t="s">
        <v>85</v>
      </c>
      <c r="G6" s="198"/>
      <c r="H6" s="54" t="str">
        <f>CONCATENATE(H5,"a")</f>
        <v>19a</v>
      </c>
      <c r="K6" s="74" t="s">
        <v>58</v>
      </c>
      <c r="L6" s="86"/>
      <c r="M6" s="147"/>
      <c r="N6" s="127" t="e">
        <f>'19a'!P502/M6</f>
        <v>#N/A</v>
      </c>
    </row>
    <row r="7" spans="1:14" x14ac:dyDescent="0.35">
      <c r="K7" s="74" t="s">
        <v>54</v>
      </c>
      <c r="L7" s="86"/>
      <c r="M7" s="147"/>
      <c r="N7" s="127" t="e">
        <f>'19a'!P503/M7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'19a'!P504/M8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'19a'!P505/M9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'19a'!P506/M10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'19a'!P507/M11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'19a'!P508/M12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'19a'!N512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'19a'!P509/M13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'19a'!P512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'19a'!N505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roh3obKucJvZ/ayIyq7OnY2BxYWfBMowKzlaXAnseXI2eSDqP24PGoWNIlBu/kDmFRVswJ0lxbIOIbpRHU4hw==" saltValue="p35T3kQlZASIh+1rAu6KY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'19'!H5</f>
        <v>19</v>
      </c>
      <c r="B1" s="224" t="s">
        <v>81</v>
      </c>
      <c r="C1" s="225"/>
      <c r="D1" s="226" t="str">
        <f>VLOOKUP(A1,'Kosten VSR (her)controles'!A5:J54,3)</f>
        <v>Complex 19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19 te Complex 19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IF(D4="X",0,IF(E4="X",0,VLOOKUP(E4,'19'!$K$3:$L$16,2,FALSE)))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IF(D5="X",0,IF(E5="X",0,VLOOKUP(E5,'19'!$K$3:$L$16,2,FALSE)))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IF(D6="X",0,IF(E6="X",0,VLOOKUP(E6,'19'!$K$3:$L$16,2,FALSE)))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IF(D7="X",0,IF(E7="X",0,VLOOKUP(E7,'19'!$K$3:$L$16,2,FALSE)))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IF(D8="X",0,IF(E8="X",0,VLOOKUP(E8,'19'!$K$3:$L$16,2,FALSE)))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IF(D9="X",0,IF(E9="X",0,VLOOKUP(E9,'19'!$K$3:$L$16,2,FALSE)))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IF(D10="X",0,IF(E10="X",0,VLOOKUP(E10,'19'!$K$3:$L$16,2,FALSE)))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IF(D11="X",0,IF(E11="X",0,VLOOKUP(E11,'19'!$K$3:$L$16,2,FALSE)))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IF(D12="X",0,IF(E12="X",0,VLOOKUP(E12,'19'!$K$3:$L$16,2,FALSE)))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IF(D13="X",0,IF(E13="X",0,VLOOKUP(E13,'19'!$K$3:$L$16,2,FALSE)))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IF(D14="X",0,IF(E14="X",0,VLOOKUP(E14,'19'!$K$3:$L$16,2,FALSE)))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IF(D15="X",0,IF(E15="X",0,VLOOKUP(E15,'19'!$K$3:$L$16,2,FALSE)))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IF(D16="X",0,IF(E16="X",0,VLOOKUP(E16,'19'!$K$3:$L$16,2,FALSE)))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IF(D17="X",0,IF(E17="X",0,VLOOKUP(E17,'19'!$K$3:$L$16,2,FALSE)))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IF(D18="X",0,IF(E18="X",0,VLOOKUP(E18,'19'!$K$3:$L$16,2,FALSE)))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IF(D19="X",0,IF(E19="X",0,VLOOKUP(E19,'19'!$K$3:$L$16,2,FALSE)))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IF(D20="X",0,IF(E20="X",0,VLOOKUP(E20,'19'!$K$3:$L$16,2,FALSE)))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IF(D21="X",0,IF(E21="X",0,VLOOKUP(E21,'19'!$K$3:$L$16,2,FALSE)))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IF(D22="X",0,IF(E22="X",0,VLOOKUP(E22,'19'!$K$3:$L$16,2,FALSE)))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IF(D23="X",0,IF(E23="X",0,VLOOKUP(E23,'19'!$K$3:$L$16,2,FALSE)))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IF(D24="X",0,IF(E24="X",0,VLOOKUP(E24,'19'!$K$3:$L$16,2,FALSE)))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IF(D25="X",0,IF(E25="X",0,VLOOKUP(E25,'19'!$K$3:$L$16,2,FALSE)))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IF(D26="X",0,IF(E26="X",0,VLOOKUP(E26,'19'!$K$3:$L$16,2,FALSE)))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IF(D27="X",0,IF(E27="X",0,VLOOKUP(E27,'19'!$K$3:$L$16,2,FALSE)))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IF(D28="X",0,IF(E28="X",0,VLOOKUP(E28,'19'!$K$3:$L$16,2,FALSE)))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IF(D29="X",0,IF(E29="X",0,VLOOKUP(E29,'19'!$K$3:$L$16,2,FALSE)))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IF(D30="X",0,IF(E30="X",0,VLOOKUP(E30,'19'!$K$3:$L$16,2,FALSE)))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IF(D31="X",0,IF(E31="X",0,VLOOKUP(E31,'19'!$K$3:$L$16,2,FALSE)))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IF(D32="X",0,IF(E32="X",0,VLOOKUP(E32,'19'!$K$3:$L$16,2,FALSE)))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IF(D33="X",0,IF(E33="X",0,VLOOKUP(E33,'19'!$K$3:$L$16,2,FALSE)))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IF(D34="X",0,IF(E34="X",0,VLOOKUP(E34,'19'!$K$3:$L$16,2,FALSE)))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IF(D35="X",0,IF(E35="X",0,VLOOKUP(E35,'19'!$K$3:$L$16,2,FALSE)))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IF(D36="X",0,IF(E36="X",0,VLOOKUP(E36,'19'!$K$3:$L$16,2,FALSE)))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IF(D37="X",0,IF(E37="X",0,VLOOKUP(E37,'19'!$K$3:$L$16,2,FALSE)))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IF(D38="X",0,IF(E38="X",0,VLOOKUP(E38,'19'!$K$3:$L$16,2,FALSE)))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IF(D39="X",0,IF(E39="X",0,VLOOKUP(E39,'19'!$K$3:$L$16,2,FALSE)))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IF(D40="X",0,IF(E40="X",0,VLOOKUP(E40,'19'!$K$3:$L$16,2,FALSE)))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IF(D41="X",0,IF(E41="X",0,VLOOKUP(E41,'19'!$K$3:$L$16,2,FALSE)))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IF(D42="X",0,IF(E42="X",0,VLOOKUP(E42,'19'!$K$3:$L$16,2,FALSE)))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IF(D43="X",0,IF(E43="X",0,VLOOKUP(E43,'19'!$K$3:$L$16,2,FALSE)))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IF(D44="X",0,IF(E44="X",0,VLOOKUP(E44,'19'!$K$3:$L$16,2,FALSE)))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IF(D45="X",0,IF(E45="X",0,VLOOKUP(E45,'19'!$K$3:$L$16,2,FALSE)))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IF(D46="X",0,IF(E46="X",0,VLOOKUP(E46,'19'!$K$3:$L$16,2,FALSE)))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IF(D47="X",0,IF(E47="X",0,VLOOKUP(E47,'19'!$K$3:$L$16,2,FALSE)))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IF(D48="X",0,IF(E48="X",0,VLOOKUP(E48,'19'!$K$3:$L$16,2,FALSE)))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IF(D49="X",0,IF(E49="X",0,VLOOKUP(E49,'19'!$K$3:$L$16,2,FALSE)))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IF(D50="X",0,IF(E50="X",0,VLOOKUP(E50,'19'!$K$3:$L$16,2,FALSE)))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IF(D51="X",0,IF(E51="X",0,VLOOKUP(E51,'19'!$K$3:$L$16,2,FALSE)))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IF(D52="X",0,IF(E52="X",0,VLOOKUP(E52,'19'!$K$3:$L$16,2,FALSE)))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IF(D53="X",0,IF(E53="X",0,VLOOKUP(E53,'19'!$K$3:$L$16,2,FALSE)))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IF(D54="X",0,IF(E54="X",0,VLOOKUP(E54,'19'!$K$3:$L$16,2,FALSE)))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IF(D55="X",0,IF(E55="X",0,VLOOKUP(E55,'19'!$K$3:$L$16,2,FALSE)))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IF(D56="X",0,IF(E56="X",0,VLOOKUP(E56,'19'!$K$3:$L$16,2,FALSE)))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IF(D57="X",0,IF(E57="X",0,VLOOKUP(E57,'19'!$K$3:$L$16,2,FALSE)))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IF(D58="X",0,IF(E58="X",0,VLOOKUP(E58,'19'!$K$3:$L$16,2,FALSE)))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IF(D59="X",0,IF(E59="X",0,VLOOKUP(E59,'19'!$K$3:$L$16,2,FALSE)))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IF(D60="X",0,IF(E60="X",0,VLOOKUP(E60,'19'!$K$3:$L$16,2,FALSE)))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IF(D61="X",0,IF(E61="X",0,VLOOKUP(E61,'19'!$K$3:$L$16,2,FALSE)))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IF(D62="X",0,IF(E62="X",0,VLOOKUP(E62,'19'!$K$3:$L$16,2,FALSE)))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IF(D63="X",0,IF(E63="X",0,VLOOKUP(E63,'19'!$K$3:$L$16,2,FALSE)))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IF(D64="X",0,IF(E64="X",0,VLOOKUP(E64,'19'!$K$3:$L$16,2,FALSE)))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IF(D65="X",0,IF(E65="X",0,VLOOKUP(E65,'19'!$K$3:$L$16,2,FALSE)))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IF(D66="X",0,IF(E66="X",0,VLOOKUP(E66,'19'!$K$3:$L$16,2,FALSE)))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IF(D67="X",0,IF(E67="X",0,VLOOKUP(E67,'19'!$K$3:$L$16,2,FALSE)))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IF(D68="X",0,IF(E68="X",0,VLOOKUP(E68,'19'!$K$3:$L$16,2,FALSE)))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IF(D69="X",0,IF(E69="X",0,VLOOKUP(E69,'19'!$K$3:$L$16,2,FALSE)))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IF(D70="X",0,IF(E70="X",0,VLOOKUP(E70,'19'!$K$3:$L$16,2,FALSE)))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IF(D71="X",0,IF(E71="X",0,VLOOKUP(E71,'19'!$K$3:$L$16,2,FALSE)))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IF(D72="X",0,IF(E72="X",0,VLOOKUP(E72,'19'!$K$3:$L$16,2,FALSE)))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IF(D73="X",0,IF(E73="X",0,VLOOKUP(E73,'19'!$K$3:$L$16,2,FALSE)))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IF(D74="X",0,IF(E74="X",0,VLOOKUP(E74,'19'!$K$3:$L$16,2,FALSE)))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IF(D75="X",0,IF(E75="X",0,VLOOKUP(E75,'19'!$K$3:$L$16,2,FALSE)))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IF(D76="X",0,IF(E76="X",0,VLOOKUP(E76,'19'!$K$3:$L$16,2,FALSE)))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IF(D77="X",0,IF(E77="X",0,VLOOKUP(E77,'19'!$K$3:$L$16,2,FALSE)))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IF(D78="X",0,IF(E78="X",0,VLOOKUP(E78,'19'!$K$3:$L$16,2,FALSE)))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IF(D79="X",0,IF(E79="X",0,VLOOKUP(E79,'19'!$K$3:$L$16,2,FALSE)))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IF(D80="X",0,IF(E80="X",0,VLOOKUP(E80,'19'!$K$3:$L$16,2,FALSE)))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IF(D81="X",0,IF(E81="X",0,VLOOKUP(E81,'19'!$K$3:$L$16,2,FALSE)))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IF(D82="X",0,IF(E82="X",0,VLOOKUP(E82,'19'!$K$3:$L$16,2,FALSE)))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IF(D83="X",0,IF(E83="X",0,VLOOKUP(E83,'19'!$K$3:$L$16,2,FALSE)))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IF(D84="X",0,IF(E84="X",0,VLOOKUP(E84,'19'!$K$3:$L$16,2,FALSE)))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IF(D85="X",0,IF(E85="X",0,VLOOKUP(E85,'19'!$K$3:$L$16,2,FALSE)))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IF(D86="X",0,IF(E86="X",0,VLOOKUP(E86,'19'!$K$3:$L$16,2,FALSE)))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IF(D87="X",0,IF(E87="X",0,VLOOKUP(E87,'19'!$K$3:$L$16,2,FALSE)))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IF(D88="X",0,IF(E88="X",0,VLOOKUP(E88,'19'!$K$3:$L$16,2,FALSE)))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IF(D89="X",0,IF(E89="X",0,VLOOKUP(E89,'19'!$K$3:$L$16,2,FALSE)))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IF(D90="X",0,IF(E90="X",0,VLOOKUP(E90,'19'!$K$3:$L$16,2,FALSE)))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IF(D91="X",0,IF(E91="X",0,VLOOKUP(E91,'19'!$K$3:$L$16,2,FALSE)))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IF(D92="X",0,IF(E92="X",0,VLOOKUP(E92,'19'!$K$3:$L$16,2,FALSE)))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IF(D93="X",0,IF(E93="X",0,VLOOKUP(E93,'19'!$K$3:$L$16,2,FALSE)))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IF(D94="X",0,IF(E94="X",0,VLOOKUP(E94,'19'!$K$3:$L$16,2,FALSE)))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IF(D95="X",0,IF(E95="X",0,VLOOKUP(E95,'19'!$K$3:$L$16,2,FALSE)))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IF(D96="X",0,IF(E96="X",0,VLOOKUP(E96,'19'!$K$3:$L$16,2,FALSE)))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IF(D97="X",0,IF(E97="X",0,VLOOKUP(E97,'19'!$K$3:$L$16,2,FALSE)))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IF(D98="X",0,IF(E98="X",0,VLOOKUP(E98,'19'!$K$3:$L$16,2,FALSE)))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IF(D99="X",0,IF(E99="X",0,VLOOKUP(E99,'19'!$K$3:$L$16,2,FALSE)))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IF(D100="X",0,IF(E100="X",0,VLOOKUP(E100,'19'!$K$3:$L$16,2,FALSE)))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IF(D101="X",0,IF(E101="X",0,VLOOKUP(E101,'19'!$K$3:$L$16,2,FALSE)))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IF(D102="X",0,IF(E102="X",0,VLOOKUP(E102,'19'!$K$3:$L$16,2,FALSE)))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IF(D103="X",0,IF(E103="X",0,VLOOKUP(E103,'19'!$K$3:$L$16,2,FALSE)))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IF(D104="X",0,IF(E104="X",0,VLOOKUP(E104,'19'!$K$3:$L$16,2,FALSE)))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IF(D105="X",0,IF(E105="X",0,VLOOKUP(E105,'19'!$K$3:$L$16,2,FALSE)))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IF(D106="X",0,IF(E106="X",0,VLOOKUP(E106,'19'!$K$3:$L$16,2,FALSE)))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IF(D107="X",0,IF(E107="X",0,VLOOKUP(E107,'19'!$K$3:$L$16,2,FALSE)))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IF(D108="X",0,IF(E108="X",0,VLOOKUP(E108,'19'!$K$3:$L$16,2,FALSE)))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IF(D109="X",0,IF(E109="X",0,VLOOKUP(E109,'19'!$K$3:$L$16,2,FALSE)))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IF(D110="X",0,IF(E110="X",0,VLOOKUP(E110,'19'!$K$3:$L$16,2,FALSE)))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IF(D111="X",0,IF(E111="X",0,VLOOKUP(E111,'19'!$K$3:$L$16,2,FALSE)))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IF(D112="X",0,IF(E112="X",0,VLOOKUP(E112,'19'!$K$3:$L$16,2,FALSE)))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IF(D113="X",0,IF(E113="X",0,VLOOKUP(E113,'19'!$K$3:$L$16,2,FALSE)))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IF(D114="X",0,IF(E114="X",0,VLOOKUP(E114,'19'!$K$3:$L$16,2,FALSE)))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IF(D115="X",0,IF(E115="X",0,VLOOKUP(E115,'19'!$K$3:$L$16,2,FALSE)))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IF(D116="X",0,IF(E116="X",0,VLOOKUP(E116,'19'!$K$3:$L$16,2,FALSE)))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IF(D117="X",0,IF(E117="X",0,VLOOKUP(E117,'19'!$K$3:$L$16,2,FALSE)))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IF(D118="X",0,IF(E118="X",0,VLOOKUP(E118,'19'!$K$3:$L$16,2,FALSE)))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IF(D119="X",0,IF(E119="X",0,VLOOKUP(E119,'19'!$K$3:$L$16,2,FALSE)))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IF(D120="X",0,IF(E120="X",0,VLOOKUP(E120,'19'!$K$3:$L$16,2,FALSE)))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IF(D121="X",0,IF(E121="X",0,VLOOKUP(E121,'19'!$K$3:$L$16,2,FALSE)))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IF(D122="X",0,IF(E122="X",0,VLOOKUP(E122,'19'!$K$3:$L$16,2,FALSE)))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IF(D123="X",0,IF(E123="X",0,VLOOKUP(E123,'19'!$K$3:$L$16,2,FALSE)))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IF(D124="X",0,IF(E124="X",0,VLOOKUP(E124,'19'!$K$3:$L$16,2,FALSE)))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IF(D125="X",0,IF(E125="X",0,VLOOKUP(E125,'19'!$K$3:$L$16,2,FALSE)))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IF(D126="X",0,IF(E126="X",0,VLOOKUP(E126,'19'!$K$3:$L$16,2,FALSE)))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IF(D127="X",0,IF(E127="X",0,VLOOKUP(E127,'19'!$K$3:$L$16,2,FALSE)))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IF(D128="X",0,IF(E128="X",0,VLOOKUP(E128,'19'!$K$3:$L$16,2,FALSE)))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IF(D129="X",0,IF(E129="X",0,VLOOKUP(E129,'19'!$K$3:$L$16,2,FALSE)))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IF(D130="X",0,IF(E130="X",0,VLOOKUP(E130,'19'!$K$3:$L$16,2,FALSE)))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IF(D131="X",0,IF(E131="X",0,VLOOKUP(E131,'19'!$K$3:$L$16,2,FALSE)))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IF(D132="X",0,IF(E132="X",0,VLOOKUP(E132,'19'!$K$3:$L$16,2,FALSE)))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IF(D133="X",0,IF(E133="X",0,VLOOKUP(E133,'19'!$K$3:$L$16,2,FALSE)))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IF(D134="X",0,IF(E134="X",0,VLOOKUP(E134,'19'!$K$3:$L$16,2,FALSE)))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IF(D135="X",0,IF(E135="X",0,VLOOKUP(E135,'19'!$K$3:$L$16,2,FALSE)))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IF(D136="X",0,IF(E136="X",0,VLOOKUP(E136,'19'!$K$3:$L$16,2,FALSE)))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IF(D137="X",0,IF(E137="X",0,VLOOKUP(E137,'19'!$K$3:$L$16,2,FALSE)))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IF(D138="X",0,IF(E138="X",0,VLOOKUP(E138,'19'!$K$3:$L$16,2,FALSE)))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IF(D139="X",0,IF(E139="X",0,VLOOKUP(E139,'19'!$K$3:$L$16,2,FALSE)))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IF(D140="X",0,IF(E140="X",0,VLOOKUP(E140,'19'!$K$3:$L$16,2,FALSE)))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IF(D141="X",0,IF(E141="X",0,VLOOKUP(E141,'19'!$K$3:$L$16,2,FALSE)))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IF(D142="X",0,IF(E142="X",0,VLOOKUP(E142,'19'!$K$3:$L$16,2,FALSE)))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IF(D143="X",0,IF(E143="X",0,VLOOKUP(E143,'19'!$K$3:$L$16,2,FALSE)))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IF(D144="X",0,IF(E144="X",0,VLOOKUP(E144,'19'!$K$3:$L$16,2,FALSE)))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IF(D145="X",0,IF(E145="X",0,VLOOKUP(E145,'19'!$K$3:$L$16,2,FALSE)))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IF(D146="X",0,IF(E146="X",0,VLOOKUP(E146,'19'!$K$3:$L$16,2,FALSE)))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IF(D147="X",0,IF(E147="X",0,VLOOKUP(E147,'19'!$K$3:$L$16,2,FALSE)))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IF(D148="X",0,IF(E148="X",0,VLOOKUP(E148,'19'!$K$3:$L$16,2,FALSE)))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IF(D149="X",0,IF(E149="X",0,VLOOKUP(E149,'19'!$K$3:$L$16,2,FALSE)))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IF(D150="X",0,IF(E150="X",0,VLOOKUP(E150,'19'!$K$3:$L$16,2,FALSE)))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IF(D151="X",0,IF(E151="X",0,VLOOKUP(E151,'19'!$K$3:$L$16,2,FALSE)))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IF(D152="X",0,IF(E152="X",0,VLOOKUP(E152,'19'!$K$3:$L$16,2,FALSE)))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IF(D153="X",0,IF(E153="X",0,VLOOKUP(E153,'19'!$K$3:$L$16,2,FALSE)))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IF(D154="X",0,IF(E154="X",0,VLOOKUP(E154,'19'!$K$3:$L$16,2,FALSE)))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IF(D155="X",0,IF(E155="X",0,VLOOKUP(E155,'19'!$K$3:$L$16,2,FALSE)))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IF(D156="X",0,IF(E156="X",0,VLOOKUP(E156,'19'!$K$3:$L$16,2,FALSE)))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IF(D157="X",0,IF(E157="X",0,VLOOKUP(E157,'19'!$K$3:$L$16,2,FALSE)))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IF(D158="X",0,IF(E158="X",0,VLOOKUP(E158,'19'!$K$3:$L$16,2,FALSE)))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IF(D159="X",0,IF(E159="X",0,VLOOKUP(E159,'19'!$K$3:$L$16,2,FALSE)))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IF(D160="X",0,IF(E160="X",0,VLOOKUP(E160,'19'!$K$3:$L$16,2,FALSE)))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IF(D161="X",0,IF(E161="X",0,VLOOKUP(E161,'19'!$K$3:$L$16,2,FALSE)))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IF(D162="X",0,IF(E162="X",0,VLOOKUP(E162,'19'!$K$3:$L$16,2,FALSE)))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IF(D163="X",0,IF(E163="X",0,VLOOKUP(E163,'19'!$K$3:$L$16,2,FALSE)))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IF(D164="X",0,IF(E164="X",0,VLOOKUP(E164,'19'!$K$3:$L$16,2,FALSE)))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IF(D165="X",0,IF(E165="X",0,VLOOKUP(E165,'19'!$K$3:$L$16,2,FALSE)))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IF(D166="X",0,IF(E166="X",0,VLOOKUP(E166,'19'!$K$3:$L$16,2,FALSE)))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IF(D167="X",0,IF(E167="X",0,VLOOKUP(E167,'19'!$K$3:$L$16,2,FALSE)))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IF(D168="X",0,IF(E168="X",0,VLOOKUP(E168,'19'!$K$3:$L$16,2,FALSE)))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IF(D169="X",0,IF(E169="X",0,VLOOKUP(E169,'19'!$K$3:$L$16,2,FALSE)))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IF(D170="X",0,IF(E170="X",0,VLOOKUP(E170,'19'!$K$3:$L$16,2,FALSE)))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IF(D171="X",0,IF(E171="X",0,VLOOKUP(E171,'19'!$K$3:$L$16,2,FALSE)))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IF(D172="X",0,IF(E172="X",0,VLOOKUP(E172,'19'!$K$3:$L$16,2,FALSE)))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IF(D173="X",0,IF(E173="X",0,VLOOKUP(E173,'19'!$K$3:$L$16,2,FALSE)))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IF(D174="X",0,IF(E174="X",0,VLOOKUP(E174,'19'!$K$3:$L$16,2,FALSE)))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IF(D175="X",0,IF(E175="X",0,VLOOKUP(E175,'19'!$K$3:$L$16,2,FALSE)))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IF(D176="X",0,IF(E176="X",0,VLOOKUP(E176,'19'!$K$3:$L$16,2,FALSE)))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IF(D177="X",0,IF(E177="X",0,VLOOKUP(E177,'19'!$K$3:$L$16,2,FALSE)))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IF(D178="X",0,IF(E178="X",0,VLOOKUP(E178,'19'!$K$3:$L$16,2,FALSE)))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IF(D179="X",0,IF(E179="X",0,VLOOKUP(E179,'19'!$K$3:$L$16,2,FALSE)))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IF(D180="X",0,IF(E180="X",0,VLOOKUP(E180,'19'!$K$3:$L$16,2,FALSE)))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IF(D181="X",0,IF(E181="X",0,VLOOKUP(E181,'19'!$K$3:$L$16,2,FALSE)))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IF(D182="X",0,IF(E182="X",0,VLOOKUP(E182,'19'!$K$3:$L$16,2,FALSE)))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IF(D183="X",0,IF(E183="X",0,VLOOKUP(E183,'19'!$K$3:$L$16,2,FALSE)))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IF(D184="X",0,IF(E184="X",0,VLOOKUP(E184,'19'!$K$3:$L$16,2,FALSE)))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IF(D185="X",0,IF(E185="X",0,VLOOKUP(E185,'19'!$K$3:$L$16,2,FALSE)))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IF(D186="X",0,IF(E186="X",0,VLOOKUP(E186,'19'!$K$3:$L$16,2,FALSE)))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IF(D187="X",0,IF(E187="X",0,VLOOKUP(E187,'19'!$K$3:$L$16,2,FALSE)))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IF(D188="X",0,IF(E188="X",0,VLOOKUP(E188,'19'!$K$3:$L$16,2,FALSE)))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IF(D189="X",0,IF(E189="X",0,VLOOKUP(E189,'19'!$K$3:$L$16,2,FALSE)))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IF(D190="X",0,IF(E190="X",0,VLOOKUP(E190,'19'!$K$3:$L$16,2,FALSE)))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IF(D191="X",0,IF(E191="X",0,VLOOKUP(E191,'19'!$K$3:$L$16,2,FALSE)))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IF(D192="X",0,IF(E192="X",0,VLOOKUP(E192,'19'!$K$3:$L$16,2,FALSE)))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IF(D193="X",0,IF(E193="X",0,VLOOKUP(E193,'19'!$K$3:$L$16,2,FALSE)))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IF(D194="X",0,IF(E194="X",0,VLOOKUP(E194,'19'!$K$3:$L$16,2,FALSE)))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IF(D195="X",0,IF(E195="X",0,VLOOKUP(E195,'19'!$K$3:$L$16,2,FALSE)))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IF(D196="X",0,IF(E196="X",0,VLOOKUP(E196,'19'!$K$3:$L$16,2,FALSE)))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IF(D197="X",0,IF(E197="X",0,VLOOKUP(E197,'19'!$K$3:$L$16,2,FALSE)))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IF(D198="X",0,IF(E198="X",0,VLOOKUP(E198,'19'!$K$3:$L$16,2,FALSE)))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IF(D199="X",0,IF(E199="X",0,VLOOKUP(E199,'19'!$K$3:$L$16,2,FALSE)))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IF(D200="X",0,IF(E200="X",0,VLOOKUP(E200,'19'!$K$3:$L$16,2,FALSE)))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IF(D201="X",0,IF(E201="X",0,VLOOKUP(E201,'19'!$K$3:$L$16,2,FALSE)))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IF(D202="X",0,IF(E202="X",0,VLOOKUP(E202,'19'!$K$3:$L$16,2,FALSE)))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IF(D203="X",0,IF(E203="X",0,VLOOKUP(E203,'19'!$K$3:$L$16,2,FALSE)))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IF(D204="X",0,IF(E204="X",0,VLOOKUP(E204,'19'!$K$3:$L$16,2,FALSE)))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IF(D205="X",0,IF(E205="X",0,VLOOKUP(E205,'19'!$K$3:$L$16,2,FALSE)))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IF(D206="X",0,IF(E206="X",0,VLOOKUP(E206,'19'!$K$3:$L$16,2,FALSE)))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IF(D207="X",0,IF(E207="X",0,VLOOKUP(E207,'19'!$K$3:$L$16,2,FALSE)))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IF(D208="X",0,IF(E208="X",0,VLOOKUP(E208,'19'!$K$3:$L$16,2,FALSE)))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IF(D209="X",0,IF(E209="X",0,VLOOKUP(E209,'19'!$K$3:$L$16,2,FALSE)))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IF(D210="X",0,IF(E210="X",0,VLOOKUP(E210,'19'!$K$3:$L$16,2,FALSE)))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IF(D211="X",0,IF(E211="X",0,VLOOKUP(E211,'19'!$K$3:$L$16,2,FALSE)))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IF(D212="X",0,IF(E212="X",0,VLOOKUP(E212,'19'!$K$3:$L$16,2,FALSE)))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IF(D213="X",0,IF(E213="X",0,VLOOKUP(E213,'19'!$K$3:$L$16,2,FALSE)))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IF(D214="X",0,IF(E214="X",0,VLOOKUP(E214,'19'!$K$3:$L$16,2,FALSE)))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IF(D215="X",0,IF(E215="X",0,VLOOKUP(E215,'19'!$K$3:$L$16,2,FALSE)))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IF(D216="X",0,IF(E216="X",0,VLOOKUP(E216,'19'!$K$3:$L$16,2,FALSE)))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IF(D217="X",0,IF(E217="X",0,VLOOKUP(E217,'19'!$K$3:$L$16,2,FALSE)))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IF(D218="X",0,IF(E218="X",0,VLOOKUP(E218,'19'!$K$3:$L$16,2,FALSE)))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IF(D219="X",0,IF(E219="X",0,VLOOKUP(E219,'19'!$K$3:$L$16,2,FALSE)))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IF(D220="X",0,IF(E220="X",0,VLOOKUP(E220,'19'!$K$3:$L$16,2,FALSE)))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IF(D221="X",0,IF(E221="X",0,VLOOKUP(E221,'19'!$K$3:$L$16,2,FALSE)))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IF(D222="X",0,IF(E222="X",0,VLOOKUP(E222,'19'!$K$3:$L$16,2,FALSE)))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IF(D223="X",0,IF(E223="X",0,VLOOKUP(E223,'19'!$K$3:$L$16,2,FALSE)))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IF(D224="X",0,IF(E224="X",0,VLOOKUP(E224,'19'!$K$3:$L$16,2,FALSE)))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IF(D225="X",0,IF(E225="X",0,VLOOKUP(E225,'19'!$K$3:$L$16,2,FALSE)))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IF(D226="X",0,IF(E226="X",0,VLOOKUP(E226,'19'!$K$3:$L$16,2,FALSE)))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IF(D227="X",0,IF(E227="X",0,VLOOKUP(E227,'19'!$K$3:$L$16,2,FALSE)))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IF(D228="X",0,IF(E228="X",0,VLOOKUP(E228,'19'!$K$3:$L$16,2,FALSE)))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IF(D229="X",0,IF(E229="X",0,VLOOKUP(E229,'19'!$K$3:$L$16,2,FALSE)))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IF(D230="X",0,IF(E230="X",0,VLOOKUP(E230,'19'!$K$3:$L$16,2,FALSE)))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IF(D231="X",0,IF(E231="X",0,VLOOKUP(E231,'19'!$K$3:$L$16,2,FALSE)))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IF(D232="X",0,IF(E232="X",0,VLOOKUP(E232,'19'!$K$3:$L$16,2,FALSE)))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IF(D233="X",0,IF(E233="X",0,VLOOKUP(E233,'19'!$K$3:$L$16,2,FALSE)))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IF(D234="X",0,IF(E234="X",0,VLOOKUP(E234,'19'!$K$3:$L$16,2,FALSE)))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IF(D235="X",0,IF(E235="X",0,VLOOKUP(E235,'19'!$K$3:$L$16,2,FALSE)))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IF(D236="X",0,IF(E236="X",0,VLOOKUP(E236,'19'!$K$3:$L$16,2,FALSE)))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IF(D237="X",0,IF(E237="X",0,VLOOKUP(E237,'19'!$K$3:$L$16,2,FALSE)))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IF(D238="X",0,IF(E238="X",0,VLOOKUP(E238,'19'!$K$3:$L$16,2,FALSE)))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IF(D239="X",0,IF(E239="X",0,VLOOKUP(E239,'19'!$K$3:$L$16,2,FALSE)))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IF(D240="X",0,IF(E240="X",0,VLOOKUP(E240,'19'!$K$3:$L$16,2,FALSE)))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IF(D241="X",0,IF(E241="X",0,VLOOKUP(E241,'19'!$K$3:$L$16,2,FALSE)))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IF(D242="X",0,IF(E242="X",0,VLOOKUP(E242,'19'!$K$3:$L$16,2,FALSE)))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IF(D243="X",0,IF(E243="X",0,VLOOKUP(E243,'19'!$K$3:$L$16,2,FALSE)))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IF(D244="X",0,IF(E244="X",0,VLOOKUP(E244,'19'!$K$3:$L$16,2,FALSE)))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IF(D245="X",0,IF(E245="X",0,VLOOKUP(E245,'19'!$K$3:$L$16,2,FALSE)))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IF(D246="X",0,IF(E246="X",0,VLOOKUP(E246,'19'!$K$3:$L$16,2,FALSE)))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IF(D247="X",0,IF(E247="X",0,VLOOKUP(E247,'19'!$K$3:$L$16,2,FALSE)))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IF(D248="X",0,IF(E248="X",0,VLOOKUP(E248,'19'!$K$3:$L$16,2,FALSE)))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IF(D249="X",0,IF(E249="X",0,VLOOKUP(E249,'19'!$K$3:$L$16,2,FALSE)))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IF(D250="X",0,IF(E250="X",0,VLOOKUP(E250,'19'!$K$3:$L$16,2,FALSE)))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IF(D251="X",0,IF(E251="X",0,VLOOKUP(E251,'19'!$K$3:$L$16,2,FALSE)))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IF(D252="X",0,IF(E252="X",0,VLOOKUP(E252,'19'!$K$3:$L$16,2,FALSE)))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IF(D253="X",0,IF(E253="X",0,VLOOKUP(E253,'19'!$K$3:$L$16,2,FALSE)))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IF(D254="X",0,IF(E254="X",0,VLOOKUP(E254,'19'!$K$3:$L$16,2,FALSE)))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IF(D255="X",0,IF(E255="X",0,VLOOKUP(E255,'19'!$K$3:$L$16,2,FALSE)))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IF(D256="X",0,IF(E256="X",0,VLOOKUP(E256,'19'!$K$3:$L$16,2,FALSE)))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IF(D257="X",0,IF(E257="X",0,VLOOKUP(E257,'19'!$K$3:$L$16,2,FALSE)))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IF(D258="X",0,IF(E258="X",0,VLOOKUP(E258,'19'!$K$3:$L$16,2,FALSE)))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IF(D259="X",0,IF(E259="X",0,VLOOKUP(E259,'19'!$K$3:$L$16,2,FALSE)))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IF(D260="X",0,IF(E260="X",0,VLOOKUP(E260,'19'!$K$3:$L$16,2,FALSE)))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IF(D261="X",0,IF(E261="X",0,VLOOKUP(E261,'19'!$K$3:$L$16,2,FALSE)))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IF(D262="X",0,IF(E262="X",0,VLOOKUP(E262,'19'!$K$3:$L$16,2,FALSE)))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IF(D263="X",0,IF(E263="X",0,VLOOKUP(E263,'19'!$K$3:$L$16,2,FALSE)))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IF(D264="X",0,IF(E264="X",0,VLOOKUP(E264,'19'!$K$3:$L$16,2,FALSE)))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IF(D265="X",0,IF(E265="X",0,VLOOKUP(E265,'19'!$K$3:$L$16,2,FALSE)))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IF(D266="X",0,IF(E266="X",0,VLOOKUP(E266,'19'!$K$3:$L$16,2,FALSE)))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IF(D267="X",0,IF(E267="X",0,VLOOKUP(E267,'19'!$K$3:$L$16,2,FALSE)))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IF(D268="X",0,IF(E268="X",0,VLOOKUP(E268,'19'!$K$3:$L$16,2,FALSE)))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IF(D269="X",0,IF(E269="X",0,VLOOKUP(E269,'19'!$K$3:$L$16,2,FALSE)))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IF(D270="X",0,IF(E270="X",0,VLOOKUP(E270,'19'!$K$3:$L$16,2,FALSE)))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IF(D271="X",0,IF(E271="X",0,VLOOKUP(E271,'19'!$K$3:$L$16,2,FALSE)))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IF(D272="X",0,IF(E272="X",0,VLOOKUP(E272,'19'!$K$3:$L$16,2,FALSE)))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IF(D273="X",0,IF(E273="X",0,VLOOKUP(E273,'19'!$K$3:$L$16,2,FALSE)))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IF(D274="X",0,IF(E274="X",0,VLOOKUP(E274,'19'!$K$3:$L$16,2,FALSE)))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IF(D275="X",0,IF(E275="X",0,VLOOKUP(E275,'19'!$K$3:$L$16,2,FALSE)))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IF(D276="X",0,IF(E276="X",0,VLOOKUP(E276,'19'!$K$3:$L$16,2,FALSE)))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IF(D277="X",0,IF(E277="X",0,VLOOKUP(E277,'19'!$K$3:$L$16,2,FALSE)))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IF(D278="X",0,IF(E278="X",0,VLOOKUP(E278,'19'!$K$3:$L$16,2,FALSE)))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IF(D279="X",0,IF(E279="X",0,VLOOKUP(E279,'19'!$K$3:$L$16,2,FALSE)))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IF(D280="X",0,IF(E280="X",0,VLOOKUP(E280,'19'!$K$3:$L$16,2,FALSE)))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IF(D281="X",0,IF(E281="X",0,VLOOKUP(E281,'19'!$K$3:$L$16,2,FALSE)))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IF(D282="X",0,IF(E282="X",0,VLOOKUP(E282,'19'!$K$3:$L$16,2,FALSE)))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IF(D283="X",0,IF(E283="X",0,VLOOKUP(E283,'19'!$K$3:$L$16,2,FALSE)))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IF(D284="X",0,IF(E284="X",0,VLOOKUP(E284,'19'!$K$3:$L$16,2,FALSE)))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IF(D285="X",0,IF(E285="X",0,VLOOKUP(E285,'19'!$K$3:$L$16,2,FALSE)))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IF(D286="X",0,IF(E286="X",0,VLOOKUP(E286,'19'!$K$3:$L$16,2,FALSE)))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IF(D287="X",0,IF(E287="X",0,VLOOKUP(E287,'19'!$K$3:$L$16,2,FALSE)))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IF(D288="X",0,IF(E288="X",0,VLOOKUP(E288,'19'!$K$3:$L$16,2,FALSE)))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IF(D289="X",0,IF(E289="X",0,VLOOKUP(E289,'19'!$K$3:$L$16,2,FALSE)))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IF(D290="X",0,IF(E290="X",0,VLOOKUP(E290,'19'!$K$3:$L$16,2,FALSE)))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IF(D291="X",0,IF(E291="X",0,VLOOKUP(E291,'19'!$K$3:$L$16,2,FALSE)))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IF(D292="X",0,IF(E292="X",0,VLOOKUP(E292,'19'!$K$3:$L$16,2,FALSE)))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IF(D293="X",0,IF(E293="X",0,VLOOKUP(E293,'19'!$K$3:$L$16,2,FALSE)))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IF(D294="X",0,IF(E294="X",0,VLOOKUP(E294,'19'!$K$3:$L$16,2,FALSE)))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IF(D295="X",0,IF(E295="X",0,VLOOKUP(E295,'19'!$K$3:$L$16,2,FALSE)))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IF(D296="X",0,IF(E296="X",0,VLOOKUP(E296,'19'!$K$3:$L$16,2,FALSE)))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IF(D297="X",0,IF(E297="X",0,VLOOKUP(E297,'19'!$K$3:$L$16,2,FALSE)))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IF(D298="X",0,IF(E298="X",0,VLOOKUP(E298,'19'!$K$3:$L$16,2,FALSE)))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IF(D299="X",0,IF(E299="X",0,VLOOKUP(E299,'19'!$K$3:$L$16,2,FALSE)))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IF(D300="X",0,IF(E300="X",0,VLOOKUP(E300,'19'!$K$3:$L$16,2,FALSE)))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IF(D301="X",0,IF(E301="X",0,VLOOKUP(E301,'19'!$K$3:$L$16,2,FALSE)))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IF(D302="X",0,IF(E302="X",0,VLOOKUP(E302,'19'!$K$3:$L$16,2,FALSE)))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IF(D303="X",0,IF(E303="X",0,VLOOKUP(E303,'19'!$K$3:$L$16,2,FALSE)))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IF(D304="X",0,IF(E304="X",0,VLOOKUP(E304,'19'!$K$3:$L$16,2,FALSE)))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IF(D305="X",0,IF(E305="X",0,VLOOKUP(E305,'19'!$K$3:$L$16,2,FALSE)))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IF(D306="X",0,IF(E306="X",0,VLOOKUP(E306,'19'!$K$3:$L$16,2,FALSE)))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IF(D307="X",0,IF(E307="X",0,VLOOKUP(E307,'19'!$K$3:$L$16,2,FALSE)))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IF(D308="X",0,IF(E308="X",0,VLOOKUP(E308,'19'!$K$3:$L$16,2,FALSE)))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IF(D309="X",0,IF(E309="X",0,VLOOKUP(E309,'19'!$K$3:$L$16,2,FALSE)))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IF(D310="X",0,IF(E310="X",0,VLOOKUP(E310,'19'!$K$3:$L$16,2,FALSE)))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IF(D311="X",0,IF(E311="X",0,VLOOKUP(E311,'19'!$K$3:$L$16,2,FALSE)))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IF(D312="X",0,IF(E312="X",0,VLOOKUP(E312,'19'!$K$3:$L$16,2,FALSE)))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IF(D313="X",0,IF(E313="X",0,VLOOKUP(E313,'19'!$K$3:$L$16,2,FALSE)))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IF(D314="X",0,IF(E314="X",0,VLOOKUP(E314,'19'!$K$3:$L$16,2,FALSE)))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IF(D315="X",0,IF(E315="X",0,VLOOKUP(E315,'19'!$K$3:$L$16,2,FALSE)))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IF(D316="X",0,IF(E316="X",0,VLOOKUP(E316,'19'!$K$3:$L$16,2,FALSE)))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IF(D317="X",0,IF(E317="X",0,VLOOKUP(E317,'19'!$K$3:$L$16,2,FALSE)))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IF(D318="X",0,IF(E318="X",0,VLOOKUP(E318,'19'!$K$3:$L$16,2,FALSE)))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IF(D319="X",0,IF(E319="X",0,VLOOKUP(E319,'19'!$K$3:$L$16,2,FALSE)))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IF(D320="X",0,IF(E320="X",0,VLOOKUP(E320,'19'!$K$3:$L$16,2,FALSE)))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IF(D321="X",0,IF(E321="X",0,VLOOKUP(E321,'19'!$K$3:$L$16,2,FALSE)))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IF(D322="X",0,IF(E322="X",0,VLOOKUP(E322,'19'!$K$3:$L$16,2,FALSE)))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IF(D323="X",0,IF(E323="X",0,VLOOKUP(E323,'19'!$K$3:$L$16,2,FALSE)))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IF(D324="X",0,IF(E324="X",0,VLOOKUP(E324,'19'!$K$3:$L$16,2,FALSE)))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IF(D325="X",0,IF(E325="X",0,VLOOKUP(E325,'19'!$K$3:$L$16,2,FALSE)))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IF(D326="X",0,IF(E326="X",0,VLOOKUP(E326,'19'!$K$3:$L$16,2,FALSE)))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IF(D327="X",0,IF(E327="X",0,VLOOKUP(E327,'19'!$K$3:$L$16,2,FALSE)))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IF(D328="X",0,IF(E328="X",0,VLOOKUP(E328,'19'!$K$3:$L$16,2,FALSE)))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IF(D329="X",0,IF(E329="X",0,VLOOKUP(E329,'19'!$K$3:$L$16,2,FALSE)))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IF(D330="X",0,IF(E330="X",0,VLOOKUP(E330,'19'!$K$3:$L$16,2,FALSE)))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IF(D331="X",0,IF(E331="X",0,VLOOKUP(E331,'19'!$K$3:$L$16,2,FALSE)))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IF(D332="X",0,IF(E332="X",0,VLOOKUP(E332,'19'!$K$3:$L$16,2,FALSE)))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IF(D333="X",0,IF(E333="X",0,VLOOKUP(E333,'19'!$K$3:$L$16,2,FALSE)))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IF(D334="X",0,IF(E334="X",0,VLOOKUP(E334,'19'!$K$3:$L$16,2,FALSE)))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IF(D335="X",0,IF(E335="X",0,VLOOKUP(E335,'19'!$K$3:$L$16,2,FALSE)))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IF(D336="X",0,IF(E336="X",0,VLOOKUP(E336,'19'!$K$3:$L$16,2,FALSE)))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IF(D337="X",0,IF(E337="X",0,VLOOKUP(E337,'19'!$K$3:$L$16,2,FALSE)))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IF(D338="X",0,IF(E338="X",0,VLOOKUP(E338,'19'!$K$3:$L$16,2,FALSE)))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IF(D339="X",0,IF(E339="X",0,VLOOKUP(E339,'19'!$K$3:$L$16,2,FALSE)))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IF(D340="X",0,IF(E340="X",0,VLOOKUP(E340,'19'!$K$3:$L$16,2,FALSE)))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IF(D341="X",0,IF(E341="X",0,VLOOKUP(E341,'19'!$K$3:$L$16,2,FALSE)))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IF(D342="X",0,IF(E342="X",0,VLOOKUP(E342,'19'!$K$3:$L$16,2,FALSE)))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IF(D343="X",0,IF(E343="X",0,VLOOKUP(E343,'19'!$K$3:$L$16,2,FALSE)))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IF(D344="X",0,IF(E344="X",0,VLOOKUP(E344,'19'!$K$3:$L$16,2,FALSE)))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IF(D345="X",0,IF(E345="X",0,VLOOKUP(E345,'19'!$K$3:$L$16,2,FALSE)))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IF(D346="X",0,IF(E346="X",0,VLOOKUP(E346,'19'!$K$3:$L$16,2,FALSE)))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IF(D347="X",0,IF(E347="X",0,VLOOKUP(E347,'19'!$K$3:$L$16,2,FALSE)))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IF(D348="X",0,IF(E348="X",0,VLOOKUP(E348,'19'!$K$3:$L$16,2,FALSE)))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IF(D349="X",0,IF(E349="X",0,VLOOKUP(E349,'19'!$K$3:$L$16,2,FALSE)))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IF(D350="X",0,IF(E350="X",0,VLOOKUP(E350,'19'!$K$3:$L$16,2,FALSE)))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IF(D351="X",0,IF(E351="X",0,VLOOKUP(E351,'19'!$K$3:$L$16,2,FALSE)))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IF(D352="X",0,IF(E352="X",0,VLOOKUP(E352,'19'!$K$3:$L$16,2,FALSE)))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IF(D353="X",0,IF(E353="X",0,VLOOKUP(E353,'19'!$K$3:$L$16,2,FALSE)))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IF(D354="X",0,IF(E354="X",0,VLOOKUP(E354,'19'!$K$3:$L$16,2,FALSE)))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IF(D355="X",0,IF(E355="X",0,VLOOKUP(E355,'19'!$K$3:$L$16,2,FALSE)))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IF(D356="X",0,IF(E356="X",0,VLOOKUP(E356,'19'!$K$3:$L$16,2,FALSE)))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IF(D357="X",0,IF(E357="X",0,VLOOKUP(E357,'19'!$K$3:$L$16,2,FALSE)))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IF(D358="X",0,IF(E358="X",0,VLOOKUP(E358,'19'!$K$3:$L$16,2,FALSE)))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IF(D359="X",0,IF(E359="X",0,VLOOKUP(E359,'19'!$K$3:$L$16,2,FALSE)))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IF(D360="X",0,IF(E360="X",0,VLOOKUP(E360,'19'!$K$3:$L$16,2,FALSE)))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IF(D361="X",0,IF(E361="X",0,VLOOKUP(E361,'19'!$K$3:$L$16,2,FALSE)))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IF(D362="X",0,IF(E362="X",0,VLOOKUP(E362,'19'!$K$3:$L$16,2,FALSE)))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IF(D363="X",0,IF(E363="X",0,VLOOKUP(E363,'19'!$K$3:$L$16,2,FALSE)))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IF(D364="X",0,IF(E364="X",0,VLOOKUP(E364,'19'!$K$3:$L$16,2,FALSE)))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IF(D365="X",0,IF(E365="X",0,VLOOKUP(E365,'19'!$K$3:$L$16,2,FALSE)))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IF(D366="X",0,IF(E366="X",0,VLOOKUP(E366,'19'!$K$3:$L$16,2,FALSE)))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IF(D367="X",0,IF(E367="X",0,VLOOKUP(E367,'19'!$K$3:$L$16,2,FALSE)))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IF(D368="X",0,IF(E368="X",0,VLOOKUP(E368,'19'!$K$3:$L$16,2,FALSE)))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IF(D369="X",0,IF(E369="X",0,VLOOKUP(E369,'19'!$K$3:$L$16,2,FALSE)))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IF(D370="X",0,IF(E370="X",0,VLOOKUP(E370,'19'!$K$3:$L$16,2,FALSE)))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IF(D371="X",0,IF(E371="X",0,VLOOKUP(E371,'19'!$K$3:$L$16,2,FALSE)))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IF(D372="X",0,IF(E372="X",0,VLOOKUP(E372,'19'!$K$3:$L$16,2,FALSE)))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IF(D373="X",0,IF(E373="X",0,VLOOKUP(E373,'19'!$K$3:$L$16,2,FALSE)))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IF(D374="X",0,IF(E374="X",0,VLOOKUP(E374,'19'!$K$3:$L$16,2,FALSE)))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IF(D375="X",0,IF(E375="X",0,VLOOKUP(E375,'19'!$K$3:$L$16,2,FALSE)))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IF(D376="X",0,IF(E376="X",0,VLOOKUP(E376,'19'!$K$3:$L$16,2,FALSE)))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IF(D377="X",0,IF(E377="X",0,VLOOKUP(E377,'19'!$K$3:$L$16,2,FALSE)))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IF(D378="X",0,IF(E378="X",0,VLOOKUP(E378,'19'!$K$3:$L$16,2,FALSE)))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IF(D379="X",0,IF(E379="X",0,VLOOKUP(E379,'19'!$K$3:$L$16,2,FALSE)))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IF(D380="X",0,IF(E380="X",0,VLOOKUP(E380,'19'!$K$3:$L$16,2,FALSE)))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IF(D381="X",0,IF(E381="X",0,VLOOKUP(E381,'19'!$K$3:$L$16,2,FALSE)))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IF(D382="X",0,IF(E382="X",0,VLOOKUP(E382,'19'!$K$3:$L$16,2,FALSE)))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IF(D383="X",0,IF(E383="X",0,VLOOKUP(E383,'19'!$K$3:$L$16,2,FALSE)))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IF(D384="X",0,IF(E384="X",0,VLOOKUP(E384,'19'!$K$3:$L$16,2,FALSE)))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IF(D385="X",0,IF(E385="X",0,VLOOKUP(E385,'19'!$K$3:$L$16,2,FALSE)))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IF(D386="X",0,IF(E386="X",0,VLOOKUP(E386,'19'!$K$3:$L$16,2,FALSE)))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IF(D387="X",0,IF(E387="X",0,VLOOKUP(E387,'19'!$K$3:$L$16,2,FALSE)))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IF(D388="X",0,IF(E388="X",0,VLOOKUP(E388,'19'!$K$3:$L$16,2,FALSE)))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IF(D389="X",0,IF(E389="X",0,VLOOKUP(E389,'19'!$K$3:$L$16,2,FALSE)))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IF(D390="X",0,IF(E390="X",0,VLOOKUP(E390,'19'!$K$3:$L$16,2,FALSE)))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IF(D391="X",0,IF(E391="X",0,VLOOKUP(E391,'19'!$K$3:$L$16,2,FALSE)))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IF(D392="X",0,IF(E392="X",0,VLOOKUP(E392,'19'!$K$3:$L$16,2,FALSE)))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IF(D393="X",0,IF(E393="X",0,VLOOKUP(E393,'19'!$K$3:$L$16,2,FALSE)))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IF(D394="X",0,IF(E394="X",0,VLOOKUP(E394,'19'!$K$3:$L$16,2,FALSE)))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IF(D395="X",0,IF(E395="X",0,VLOOKUP(E395,'19'!$K$3:$L$16,2,FALSE)))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IF(D396="X",0,IF(E396="X",0,VLOOKUP(E396,'19'!$K$3:$L$16,2,FALSE)))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IF(D397="X",0,IF(E397="X",0,VLOOKUP(E397,'19'!$K$3:$L$16,2,FALSE)))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IF(D398="X",0,IF(E398="X",0,VLOOKUP(E398,'19'!$K$3:$L$16,2,FALSE)))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IF(D399="X",0,IF(E399="X",0,VLOOKUP(E399,'19'!$K$3:$L$16,2,FALSE)))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IF(D400="X",0,IF(E400="X",0,VLOOKUP(E400,'19'!$K$3:$L$16,2,FALSE)))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IF(D401="X",0,IF(E401="X",0,VLOOKUP(E401,'19'!$K$3:$L$16,2,FALSE)))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IF(D402="X",0,IF(E402="X",0,VLOOKUP(E402,'19'!$K$3:$L$16,2,FALSE)))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IF(D403="X",0,IF(E403="X",0,VLOOKUP(E403,'19'!$K$3:$L$16,2,FALSE)))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IF(D404="X",0,IF(E404="X",0,VLOOKUP(E404,'19'!$K$3:$L$16,2,FALSE)))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IF(D405="X",0,IF(E405="X",0,VLOOKUP(E405,'19'!$K$3:$L$16,2,FALSE)))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IF(D406="X",0,IF(E406="X",0,VLOOKUP(E406,'19'!$K$3:$L$16,2,FALSE)))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IF(D407="X",0,IF(E407="X",0,VLOOKUP(E407,'19'!$K$3:$L$16,2,FALSE)))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IF(D408="X",0,IF(E408="X",0,VLOOKUP(E408,'19'!$K$3:$L$16,2,FALSE)))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IF(D409="X",0,IF(E409="X",0,VLOOKUP(E409,'19'!$K$3:$L$16,2,FALSE)))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IF(D410="X",0,IF(E410="X",0,VLOOKUP(E410,'19'!$K$3:$L$16,2,FALSE)))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IF(D411="X",0,IF(E411="X",0,VLOOKUP(E411,'19'!$K$3:$L$16,2,FALSE)))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IF(D412="X",0,IF(E412="X",0,VLOOKUP(E412,'19'!$K$3:$L$16,2,FALSE)))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IF(D413="X",0,IF(E413="X",0,VLOOKUP(E413,'19'!$K$3:$L$16,2,FALSE)))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IF(D414="X",0,IF(E414="X",0,VLOOKUP(E414,'19'!$K$3:$L$16,2,FALSE)))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IF(D415="X",0,IF(E415="X",0,VLOOKUP(E415,'19'!$K$3:$L$16,2,FALSE)))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IF(D416="X",0,IF(E416="X",0,VLOOKUP(E416,'19'!$K$3:$L$16,2,FALSE)))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IF(D417="X",0,IF(E417="X",0,VLOOKUP(E417,'19'!$K$3:$L$16,2,FALSE)))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IF(D418="X",0,IF(E418="X",0,VLOOKUP(E418,'19'!$K$3:$L$16,2,FALSE)))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IF(D419="X",0,IF(E419="X",0,VLOOKUP(E419,'19'!$K$3:$L$16,2,FALSE)))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IF(D420="X",0,IF(E420="X",0,VLOOKUP(E420,'19'!$K$3:$L$16,2,FALSE)))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IF(D421="X",0,IF(E421="X",0,VLOOKUP(E421,'19'!$K$3:$L$16,2,FALSE)))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IF(D422="X",0,IF(E422="X",0,VLOOKUP(E422,'19'!$K$3:$L$16,2,FALSE)))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IF(D423="X",0,IF(E423="X",0,VLOOKUP(E423,'19'!$K$3:$L$16,2,FALSE)))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IF(D424="X",0,IF(E424="X",0,VLOOKUP(E424,'19'!$K$3:$L$16,2,FALSE)))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IF(D425="X",0,IF(E425="X",0,VLOOKUP(E425,'19'!$K$3:$L$16,2,FALSE)))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IF(D426="X",0,IF(E426="X",0,VLOOKUP(E426,'19'!$K$3:$L$16,2,FALSE)))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IF(D427="X",0,IF(E427="X",0,VLOOKUP(E427,'19'!$K$3:$L$16,2,FALSE)))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IF(D428="X",0,IF(E428="X",0,VLOOKUP(E428,'19'!$K$3:$L$16,2,FALSE)))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IF(D429="X",0,IF(E429="X",0,VLOOKUP(E429,'19'!$K$3:$L$16,2,FALSE)))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IF(D430="X",0,IF(E430="X",0,VLOOKUP(E430,'19'!$K$3:$L$16,2,FALSE)))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IF(D431="X",0,IF(E431="X",0,VLOOKUP(E431,'19'!$K$3:$L$16,2,FALSE)))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IF(D432="X",0,IF(E432="X",0,VLOOKUP(E432,'19'!$K$3:$L$16,2,FALSE)))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IF(D433="X",0,IF(E433="X",0,VLOOKUP(E433,'19'!$K$3:$L$16,2,FALSE)))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IF(D434="X",0,IF(E434="X",0,VLOOKUP(E434,'19'!$K$3:$L$16,2,FALSE)))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IF(D435="X",0,IF(E435="X",0,VLOOKUP(E435,'19'!$K$3:$L$16,2,FALSE)))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IF(D436="X",0,IF(E436="X",0,VLOOKUP(E436,'19'!$K$3:$L$16,2,FALSE)))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IF(D437="X",0,IF(E437="X",0,VLOOKUP(E437,'19'!$K$3:$L$16,2,FALSE)))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IF(D438="X",0,IF(E438="X",0,VLOOKUP(E438,'19'!$K$3:$L$16,2,FALSE)))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IF(D439="X",0,IF(E439="X",0,VLOOKUP(E439,'19'!$K$3:$L$16,2,FALSE)))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IF(D440="X",0,IF(E440="X",0,VLOOKUP(E440,'19'!$K$3:$L$16,2,FALSE)))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IF(D441="X",0,IF(E441="X",0,VLOOKUP(E441,'19'!$K$3:$L$16,2,FALSE)))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IF(D442="X",0,IF(E442="X",0,VLOOKUP(E442,'19'!$K$3:$L$16,2,FALSE)))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IF(D443="X",0,IF(E443="X",0,VLOOKUP(E443,'19'!$K$3:$L$16,2,FALSE)))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IF(D444="X",0,IF(E444="X",0,VLOOKUP(E444,'19'!$K$3:$L$16,2,FALSE)))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IF(D445="X",0,IF(E445="X",0,VLOOKUP(E445,'19'!$K$3:$L$16,2,FALSE)))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IF(D446="X",0,IF(E446="X",0,VLOOKUP(E446,'19'!$K$3:$L$16,2,FALSE)))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IF(D447="X",0,IF(E447="X",0,VLOOKUP(E447,'19'!$K$3:$L$16,2,FALSE)))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IF(D448="X",0,IF(E448="X",0,VLOOKUP(E448,'19'!$K$3:$L$16,2,FALSE)))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IF(D449="X",0,IF(E449="X",0,VLOOKUP(E449,'19'!$K$3:$L$16,2,FALSE)))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IF(D450="X",0,IF(E450="X",0,VLOOKUP(E450,'19'!$K$3:$L$16,2,FALSE)))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IF(D451="X",0,IF(E451="X",0,VLOOKUP(E451,'19'!$K$3:$L$16,2,FALSE)))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IF(D452="X",0,IF(E452="X",0,VLOOKUP(E452,'19'!$K$3:$L$16,2,FALSE)))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IF(D453="X",0,IF(E453="X",0,VLOOKUP(E453,'19'!$K$3:$L$16,2,FALSE)))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IF(D454="X",0,IF(E454="X",0,VLOOKUP(E454,'19'!$K$3:$L$16,2,FALSE)))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IF(D455="X",0,IF(E455="X",0,VLOOKUP(E455,'19'!$K$3:$L$16,2,FALSE)))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IF(D456="X",0,IF(E456="X",0,VLOOKUP(E456,'19'!$K$3:$L$16,2,FALSE)))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IF(D457="X",0,IF(E457="X",0,VLOOKUP(E457,'19'!$K$3:$L$16,2,FALSE)))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IF(D458="X",0,IF(E458="X",0,VLOOKUP(E458,'19'!$K$3:$L$16,2,FALSE)))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IF(D459="X",0,IF(E459="X",0,VLOOKUP(E459,'19'!$K$3:$L$16,2,FALSE)))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IF(D460="X",0,IF(E460="X",0,VLOOKUP(E460,'19'!$K$3:$L$16,2,FALSE)))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IF(D461="X",0,IF(E461="X",0,VLOOKUP(E461,'19'!$K$3:$L$16,2,FALSE)))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IF(D462="X",0,IF(E462="X",0,VLOOKUP(E462,'19'!$K$3:$L$16,2,FALSE)))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IF(D463="X",0,IF(E463="X",0,VLOOKUP(E463,'19'!$K$3:$L$16,2,FALSE)))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IF(D464="X",0,IF(E464="X",0,VLOOKUP(E464,'19'!$K$3:$L$16,2,FALSE)))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IF(D465="X",0,IF(E465="X",0,VLOOKUP(E465,'19'!$K$3:$L$16,2,FALSE)))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IF(D466="X",0,IF(E466="X",0,VLOOKUP(E466,'19'!$K$3:$L$16,2,FALSE)))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IF(D467="X",0,IF(E467="X",0,VLOOKUP(E467,'19'!$K$3:$L$16,2,FALSE)))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IF(D468="X",0,IF(E468="X",0,VLOOKUP(E468,'19'!$K$3:$L$16,2,FALSE)))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IF(D469="X",0,IF(E469="X",0,VLOOKUP(E469,'19'!$K$3:$L$16,2,FALSE)))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IF(D470="X",0,IF(E470="X",0,VLOOKUP(E470,'19'!$K$3:$L$16,2,FALSE)))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IF(D471="X",0,IF(E471="X",0,VLOOKUP(E471,'19'!$K$3:$L$16,2,FALSE)))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IF(D472="X",0,IF(E472="X",0,VLOOKUP(E472,'19'!$K$3:$L$16,2,FALSE)))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IF(D473="X",0,IF(E473="X",0,VLOOKUP(E473,'19'!$K$3:$L$16,2,FALSE)))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IF(D474="X",0,IF(E474="X",0,VLOOKUP(E474,'19'!$K$3:$L$16,2,FALSE)))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IF(D475="X",0,IF(E475="X",0,VLOOKUP(E475,'19'!$K$3:$L$16,2,FALSE)))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IF(D476="X",0,IF(E476="X",0,VLOOKUP(E476,'19'!$K$3:$L$16,2,FALSE)))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IF(D477="X",0,IF(E477="X",0,VLOOKUP(E477,'19'!$K$3:$L$16,2,FALSE)))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IF(D478="X",0,IF(E478="X",0,VLOOKUP(E478,'19'!$K$3:$L$16,2,FALSE)))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IF(D479="X",0,IF(E479="X",0,VLOOKUP(E479,'19'!$K$3:$L$16,2,FALSE)))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IF(D480="X",0,IF(E480="X",0,VLOOKUP(E480,'19'!$K$3:$L$16,2,FALSE)))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IF(D481="X",0,IF(E481="X",0,VLOOKUP(E481,'19'!$K$3:$L$16,2,FALSE)))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IF(D482="X",0,IF(E482="X",0,VLOOKUP(E482,'19'!$K$3:$L$16,2,FALSE)))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IF(D483="X",0,IF(E483="X",0,VLOOKUP(E483,'19'!$K$3:$L$16,2,FALSE)))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IF(D484="X",0,IF(E484="X",0,VLOOKUP(E484,'19'!$K$3:$L$16,2,FALSE)))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IF(D485="X",0,IF(E485="X",0,VLOOKUP(E485,'19'!$K$3:$L$16,2,FALSE)))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IF(D486="X",0,IF(E486="X",0,VLOOKUP(E486,'19'!$K$3:$L$16,2,FALSE)))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IF(D487="X",0,IF(E487="X",0,VLOOKUP(E487,'19'!$K$3:$L$16,2,FALSE)))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IF(D488="X",0,IF(E488="X",0,VLOOKUP(E488,'19'!$K$3:$L$16,2,FALSE)))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IF(D489="X",0,IF(E489="X",0,VLOOKUP(E489,'19'!$K$3:$L$16,2,FALSE)))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IF(D490="X",0,IF(E490="X",0,VLOOKUP(E490,'19'!$K$3:$L$16,2,FALSE)))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IF(D491="X",0,IF(E491="X",0,VLOOKUP(E491,'19'!$K$3:$L$16,2,FALSE)))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IF(D492="X",0,IF(E492="X",0,VLOOKUP(E492,'19'!$K$3:$L$16,2,FALSE)))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IF(D493="X",0,IF(E493="X",0,VLOOKUP(E493,'19'!$K$3:$L$16,2,FALSE)))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IF(D494="X",0,IF(E494="X",0,VLOOKUP(E494,'19'!$K$3:$L$16,2,FALSE)))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IKRSkbaaf78+/mx9r5MNioulxlJym7BC70EtUsXgCgfxYJbVhCLhUfODAqsI/bJNXGmo2MUFbGuJ8dPFbvKx1A==" saltValue="/tXWaxqEuF+LIi6gph0FQ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20,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'20a'!P499/M3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20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'20a'!P500/M4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20</v>
      </c>
      <c r="C5" s="201"/>
      <c r="D5" s="201"/>
      <c r="E5" s="201"/>
      <c r="F5" s="197" t="s">
        <v>84</v>
      </c>
      <c r="G5" s="197"/>
      <c r="H5" s="53">
        <f>'Kosten VSR (her)controles'!A24</f>
        <v>20</v>
      </c>
      <c r="K5" s="74" t="s">
        <v>57</v>
      </c>
      <c r="L5" s="86"/>
      <c r="M5" s="147"/>
      <c r="N5" s="127" t="e">
        <f>'20a'!P501/M5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20</v>
      </c>
      <c r="C6" s="202"/>
      <c r="D6" s="202"/>
      <c r="E6" s="202"/>
      <c r="F6" s="198" t="s">
        <v>85</v>
      </c>
      <c r="G6" s="198"/>
      <c r="H6" s="54" t="str">
        <f>CONCATENATE(H5,"a")</f>
        <v>20a</v>
      </c>
      <c r="K6" s="74" t="s">
        <v>58</v>
      </c>
      <c r="L6" s="86"/>
      <c r="M6" s="147"/>
      <c r="N6" s="127" t="e">
        <f>'20a'!P502/M6</f>
        <v>#N/A</v>
      </c>
    </row>
    <row r="7" spans="1:14" x14ac:dyDescent="0.35">
      <c r="K7" s="74" t="s">
        <v>54</v>
      </c>
      <c r="L7" s="86"/>
      <c r="M7" s="147"/>
      <c r="N7" s="127" t="e">
        <f>'20a'!P503/M7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'20a'!P504/M8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'20a'!P505/M9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'20a'!P506/M10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'20a'!P507/M11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'20a'!P508/M12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'20a'!P509/M13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'20a'!P512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'20a'!N505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whwqQUl7Fv+7rkS3UrOwTobxg9dyfQ6e4/JkEY0OFyvsGSkRHld0mMjreomIJJsNWQj9sYTK3Y+/1UHQ6iw2ww==" saltValue="Ju3eW7lKRpfcVF+HZq+ZP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'20'!H5</f>
        <v>20</v>
      </c>
      <c r="B1" s="224" t="s">
        <v>81</v>
      </c>
      <c r="C1" s="225"/>
      <c r="D1" s="226" t="str">
        <f>VLOOKUP(A1,'Kosten VSR (her)controles'!A5:J54,3)</f>
        <v>Complex 20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20 te Complex 20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RJ624WA7cWnDLWiSowNaY+wIY9RAZ5zK7kpfQ/8baLyr/wlypPRCY0a6hiRznSClWRB7couSxZL40lGAcrYvrw==" saltValue="GyPe9cUWE/20hp7jBt0z1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'21a'!P499/M3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'21a'!P500/M4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21</v>
      </c>
      <c r="C5" s="201"/>
      <c r="D5" s="201"/>
      <c r="E5" s="201"/>
      <c r="F5" s="197" t="s">
        <v>84</v>
      </c>
      <c r="G5" s="197"/>
      <c r="H5" s="53">
        <f>'Kosten VSR (her)controles'!A25</f>
        <v>21</v>
      </c>
      <c r="K5" s="74" t="s">
        <v>57</v>
      </c>
      <c r="L5" s="86"/>
      <c r="M5" s="147"/>
      <c r="N5" s="127" t="e">
        <f>'21a'!P501/M5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21</v>
      </c>
      <c r="C6" s="202"/>
      <c r="D6" s="202"/>
      <c r="E6" s="202"/>
      <c r="F6" s="198" t="s">
        <v>85</v>
      </c>
      <c r="G6" s="198"/>
      <c r="H6" s="54" t="str">
        <f>CONCATENATE(H5,"a")</f>
        <v>21a</v>
      </c>
      <c r="K6" s="74" t="s">
        <v>58</v>
      </c>
      <c r="L6" s="86"/>
      <c r="M6" s="147"/>
      <c r="N6" s="127" t="e">
        <f>'21a'!P502/M6</f>
        <v>#N/A</v>
      </c>
    </row>
    <row r="7" spans="1:14" x14ac:dyDescent="0.35">
      <c r="K7" s="74" t="s">
        <v>54</v>
      </c>
      <c r="L7" s="86"/>
      <c r="M7" s="147"/>
      <c r="N7" s="127" t="e">
        <f>'21a'!P503/M7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'21a'!P504/M8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'21a'!P505/M9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'21a'!P506/M10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'21a'!P507/M11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'21a'!P508/M12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'21a'!P509/M13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'21a'!P512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'21a'!N505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neIFA08yUzk6JfM90+4cHs0jlMO4P+7aUYd8TTV0dnqJj4umdmX6xfxX995QX25puv/Dp9lN9eoYJjKwl+C2A==" saltValue="Y7LmscxFt2tYugpg+ZCQ9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'21'!H5</f>
        <v>21</v>
      </c>
      <c r="B1" s="224" t="s">
        <v>81</v>
      </c>
      <c r="C1" s="225"/>
      <c r="D1" s="226" t="str">
        <f>VLOOKUP(A1,'Kosten VSR (her)controles'!A5:J54,3)</f>
        <v>Complex 21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21 te Complex 21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p3ZAmN5C0ZeHyfmult00PmWPDvQ6/nL9JtASFyT9Gi+/o6e4dXgCVaS9SQQJW+zRyuXkhsHfcGbRGc1nYQ8Dgg==" saltValue="nm+kjT+fuV5RyPFNhyp1B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22,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'22a'!P499/M3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22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'22a'!P500/M4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22</v>
      </c>
      <c r="C5" s="201"/>
      <c r="D5" s="201"/>
      <c r="E5" s="201"/>
      <c r="F5" s="197" t="s">
        <v>84</v>
      </c>
      <c r="G5" s="197"/>
      <c r="H5" s="53">
        <f>'Kosten VSR (her)controles'!A26</f>
        <v>22</v>
      </c>
      <c r="K5" s="74" t="s">
        <v>57</v>
      </c>
      <c r="L5" s="86"/>
      <c r="M5" s="147"/>
      <c r="N5" s="127" t="e">
        <f>'22a'!P501/M5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22</v>
      </c>
      <c r="C6" s="202"/>
      <c r="D6" s="202"/>
      <c r="E6" s="202"/>
      <c r="F6" s="198" t="s">
        <v>85</v>
      </c>
      <c r="G6" s="198"/>
      <c r="H6" s="54" t="str">
        <f>CONCATENATE(H5,"a")</f>
        <v>22a</v>
      </c>
      <c r="K6" s="74" t="s">
        <v>58</v>
      </c>
      <c r="L6" s="86"/>
      <c r="M6" s="147"/>
      <c r="N6" s="127" t="e">
        <f>'22a'!P502/M6</f>
        <v>#N/A</v>
      </c>
    </row>
    <row r="7" spans="1:14" x14ac:dyDescent="0.35">
      <c r="K7" s="74" t="s">
        <v>54</v>
      </c>
      <c r="L7" s="86"/>
      <c r="M7" s="147"/>
      <c r="N7" s="127" t="e">
        <f>'22a'!P503/M7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'22a'!P504/M8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'22a'!P505/M9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'22a'!P506/M10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'22a'!P507/M11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'22a'!P508/M12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'22a'!P509/M13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'22a'!P512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'22a'!N505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5H60MCFRcNJXQ0tv6PqrZzi3ersnLQJ4dZ94+/rwCqmRXQntNof9SNi6MlF5M79imXJH0hta9Vs8Tt0TBq8LHw==" saltValue="VWJReeqNcdaszg9xbwcOa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'22'!H5</f>
        <v>22</v>
      </c>
      <c r="B1" s="224" t="s">
        <v>81</v>
      </c>
      <c r="C1" s="225"/>
      <c r="D1" s="226" t="str">
        <f>VLOOKUP(A1,'Kosten VSR (her)controles'!A5:J54,3)</f>
        <v>Complex 22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22 te Complex 22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6jPISEtsfXVSjfxelVi/kSLWPqh+mOLT19KAXtluC2gpl1IIPwiCN/5GcVtkO7MCtl74FR7M9B7nkQM9t52QMQ==" saltValue="kbWipJCchp2llPC/UP1Hw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23,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'23a'!P499/M3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23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'23a'!P500/M4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23</v>
      </c>
      <c r="C5" s="201"/>
      <c r="D5" s="201"/>
      <c r="E5" s="201"/>
      <c r="F5" s="197" t="s">
        <v>84</v>
      </c>
      <c r="G5" s="197"/>
      <c r="H5" s="53">
        <f>'Kosten VSR (her)controles'!A27</f>
        <v>23</v>
      </c>
      <c r="K5" s="74" t="s">
        <v>57</v>
      </c>
      <c r="L5" s="86"/>
      <c r="M5" s="147"/>
      <c r="N5" s="127" t="e">
        <f>'23a'!P501/M5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23</v>
      </c>
      <c r="C6" s="202"/>
      <c r="D6" s="202"/>
      <c r="E6" s="202"/>
      <c r="F6" s="198" t="s">
        <v>85</v>
      </c>
      <c r="G6" s="198"/>
      <c r="H6" s="54" t="str">
        <f>CONCATENATE(H5,"a")</f>
        <v>23a</v>
      </c>
      <c r="K6" s="74" t="s">
        <v>58</v>
      </c>
      <c r="L6" s="86"/>
      <c r="M6" s="147"/>
      <c r="N6" s="127" t="e">
        <f>'23a'!P502/M6</f>
        <v>#N/A</v>
      </c>
    </row>
    <row r="7" spans="1:14" x14ac:dyDescent="0.35">
      <c r="K7" s="74" t="s">
        <v>54</v>
      </c>
      <c r="L7" s="86"/>
      <c r="M7" s="147"/>
      <c r="N7" s="127" t="e">
        <f>'23a'!P503/M7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'23a'!P504/M8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'23a'!P505/M9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'23a'!P506/M10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'23a'!P507/M11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'23a'!P508/M12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'23a'!P509/M13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'23a'!P512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'23a'!N505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bYQZy6C5XE+ciEAcESTH+7e2Q6pWQKY4Re0/jYfVnehe3qucyxkWb6XrZtS9XpAUUr8al5IvreLXjjOI9BLP9A==" saltValue="LjQ/EbInYg4LM5juONRsD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opLeftCell="A20" zoomScaleNormal="100" workbookViewId="0">
      <selection activeCell="I42" sqref="I4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255</v>
      </c>
      <c r="M3" s="146"/>
      <c r="N3" s="126" t="e">
        <f>'1a'!P495/M3</f>
        <v>#DIV/0!</v>
      </c>
    </row>
    <row r="4" spans="1:14" x14ac:dyDescent="0.35">
      <c r="A4" s="56" t="s">
        <v>81</v>
      </c>
      <c r="B4" s="200" t="str">
        <f>VLOOKUP(H5,'Kosten VSR (her)controles'!A5:E54,3)</f>
        <v>Gemeentehuis G213</v>
      </c>
      <c r="C4" s="200"/>
      <c r="D4" s="200"/>
      <c r="E4" s="200"/>
      <c r="F4" s="59"/>
      <c r="G4" s="59"/>
      <c r="H4" s="52"/>
      <c r="K4" s="74" t="s">
        <v>56</v>
      </c>
      <c r="L4" s="86">
        <v>255</v>
      </c>
      <c r="M4" s="147"/>
      <c r="N4" s="127" t="e">
        <f>'1a'!P496/M4</f>
        <v>#DIV/0!</v>
      </c>
    </row>
    <row r="5" spans="1:14" x14ac:dyDescent="0.35">
      <c r="A5" s="57" t="s">
        <v>82</v>
      </c>
      <c r="B5" s="201" t="str">
        <f>VLOOKUP(H5,'Kosten VSR (her)controles'!A5:E54,4)</f>
        <v>Kornoeljeplein 1</v>
      </c>
      <c r="C5" s="201"/>
      <c r="D5" s="201"/>
      <c r="E5" s="201"/>
      <c r="F5" s="197" t="s">
        <v>84</v>
      </c>
      <c r="G5" s="197"/>
      <c r="H5" s="53">
        <f>'Kosten VSR (her)controles'!A5</f>
        <v>1</v>
      </c>
      <c r="K5" s="74" t="s">
        <v>57</v>
      </c>
      <c r="L5" s="86">
        <v>255</v>
      </c>
      <c r="M5" s="147"/>
      <c r="N5" s="127" t="e">
        <f>'1a'!P497/M5</f>
        <v>#DIV/0!</v>
      </c>
    </row>
    <row r="6" spans="1:14" x14ac:dyDescent="0.35">
      <c r="A6" s="58" t="s">
        <v>83</v>
      </c>
      <c r="B6" s="202" t="str">
        <f>VLOOKUP(H5,'Kosten VSR (her)controles'!A5:E54,5)</f>
        <v>Vries</v>
      </c>
      <c r="C6" s="202"/>
      <c r="D6" s="202"/>
      <c r="E6" s="202"/>
      <c r="F6" s="198" t="s">
        <v>85</v>
      </c>
      <c r="G6" s="198"/>
      <c r="H6" s="54" t="str">
        <f>CONCATENATE(H5,"a")</f>
        <v>1a</v>
      </c>
      <c r="K6" s="74" t="s">
        <v>58</v>
      </c>
      <c r="L6" s="86">
        <v>255</v>
      </c>
      <c r="M6" s="147"/>
      <c r="N6" s="127" t="e">
        <f>'1a'!P498/M6</f>
        <v>#DIV/0!</v>
      </c>
    </row>
    <row r="7" spans="1:14" x14ac:dyDescent="0.35">
      <c r="K7" s="74" t="s">
        <v>54</v>
      </c>
      <c r="L7" s="86">
        <v>255</v>
      </c>
      <c r="M7" s="147"/>
      <c r="N7" s="127" t="e">
        <f>'1a'!P499/M7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255</v>
      </c>
      <c r="G8" s="186" t="s">
        <v>440</v>
      </c>
      <c r="H8" s="187"/>
      <c r="I8" s="188">
        <v>10</v>
      </c>
      <c r="K8" s="74" t="s">
        <v>59</v>
      </c>
      <c r="L8" s="86">
        <v>52</v>
      </c>
      <c r="M8" s="118"/>
      <c r="N8" s="126" t="e">
        <f>'1a'!P500/M8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255</v>
      </c>
      <c r="M9" s="118"/>
      <c r="N9" s="127" t="e">
        <f>'1a'!P501/M9</f>
        <v>#DIV/0!</v>
      </c>
    </row>
    <row r="10" spans="1:14" x14ac:dyDescent="0.35">
      <c r="H10" s="47" t="s">
        <v>95</v>
      </c>
      <c r="K10" s="74" t="s">
        <v>60</v>
      </c>
      <c r="L10" s="86">
        <v>255</v>
      </c>
      <c r="M10" s="118"/>
      <c r="N10" s="127" t="e">
        <f>'1a'!P502/M10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18"/>
      <c r="N11" s="127" t="e">
        <f>'1a'!P503/M11</f>
        <v>#DIV/0!</v>
      </c>
    </row>
    <row r="12" spans="1:14" x14ac:dyDescent="0.35">
      <c r="E12" t="s">
        <v>239</v>
      </c>
      <c r="F12" s="47" t="s">
        <v>63</v>
      </c>
      <c r="G12" s="47" t="s">
        <v>89</v>
      </c>
      <c r="H12" s="47"/>
      <c r="K12" s="74" t="s">
        <v>62</v>
      </c>
      <c r="L12" s="86">
        <v>52</v>
      </c>
      <c r="M12" s="118"/>
      <c r="N12" s="127" t="e">
        <f>'1a'!P504/M12</f>
        <v>#DIV/0!</v>
      </c>
    </row>
    <row r="13" spans="1:14" x14ac:dyDescent="0.35">
      <c r="A13" s="22" t="s">
        <v>240</v>
      </c>
      <c r="B13" s="22"/>
      <c r="C13" s="22"/>
      <c r="D13" s="22"/>
      <c r="E13" s="168">
        <v>4</v>
      </c>
      <c r="F13" s="83">
        <f>'1a'!N508</f>
        <v>8045.8500000000022</v>
      </c>
      <c r="G13" s="129"/>
      <c r="H13" s="63">
        <f>(F13*G13)*E13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>
        <f>'1a'!P508</f>
        <v>1452841.75</v>
      </c>
      <c r="E17" s="193" t="s">
        <v>167</v>
      </c>
      <c r="F17" s="193"/>
      <c r="G17" s="84">
        <f>D17/E8</f>
        <v>5697.4186274509802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'1a'!G508</f>
        <v>1372.65</v>
      </c>
      <c r="F22" s="136"/>
      <c r="G22" s="137">
        <f t="shared" ref="G22:G34" si="0">E22*F22</f>
        <v>0</v>
      </c>
      <c r="H22" s="138">
        <v>1</v>
      </c>
      <c r="I22" s="137">
        <f t="shared" ref="I22:I37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1372.65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1372.65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1372.65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'1a'!F508-E27</f>
        <v>6586.7000000000025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'1a'!S491</f>
        <v>2000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'1a'!R491</f>
        <v>2000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'1a'!T491</f>
        <v>786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'1a'!U491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'1a'!V491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'1a'!W491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>
        <f t="shared" si="1"/>
        <v>0</v>
      </c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>
        <f t="shared" si="1"/>
        <v>0</v>
      </c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7">
        <f t="shared" si="1"/>
        <v>0</v>
      </c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'1a'!N501</f>
        <v>119.7</v>
      </c>
      <c r="F41" s="99"/>
      <c r="G41" s="96">
        <f>E41*F41</f>
        <v>0</v>
      </c>
      <c r="H41" s="73">
        <v>2</v>
      </c>
      <c r="I41" s="97">
        <f>G41*H41</f>
        <v>0</v>
      </c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>
        <f t="shared" ref="I42:I51" si="2">G42*H42</f>
        <v>0</v>
      </c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>
        <f t="shared" si="2"/>
        <v>0</v>
      </c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>
        <f t="shared" si="2"/>
        <v>0</v>
      </c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>
        <f t="shared" si="2"/>
        <v>0</v>
      </c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>
        <f t="shared" si="2"/>
        <v>0</v>
      </c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>
        <f t="shared" si="2"/>
        <v>0</v>
      </c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>
        <f t="shared" si="2"/>
        <v>0</v>
      </c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>
        <f t="shared" si="2"/>
        <v>0</v>
      </c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>
        <f t="shared" si="2"/>
        <v>0</v>
      </c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7">
        <f t="shared" si="2"/>
        <v>0</v>
      </c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'23'!H5</f>
        <v>23</v>
      </c>
      <c r="B1" s="224" t="s">
        <v>81</v>
      </c>
      <c r="C1" s="225"/>
      <c r="D1" s="226" t="str">
        <f>VLOOKUP(A1,'Kosten VSR (her)controles'!A5:J54,3)</f>
        <v>Complex 23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23 te Complex 23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i1l5cln7hCYh74iGNaCxAPXKLOYxHINWsdEVvBfmYpRHhLKWHf2+moS3LUg0zQrJH2F3R9chXnnmCZNzCwJrLw==" saltValue="qDcn5ei00Io3slwYnYFn0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24,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'24a'!P499/M3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24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'24a'!P500/M4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24</v>
      </c>
      <c r="C5" s="201"/>
      <c r="D5" s="201"/>
      <c r="E5" s="201"/>
      <c r="F5" s="197" t="s">
        <v>84</v>
      </c>
      <c r="G5" s="197"/>
      <c r="H5" s="53">
        <f>'Kosten VSR (her)controles'!A28</f>
        <v>24</v>
      </c>
      <c r="K5" s="74" t="s">
        <v>57</v>
      </c>
      <c r="L5" s="86"/>
      <c r="M5" s="147"/>
      <c r="N5" s="127" t="e">
        <f>'24a'!P501/M5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24</v>
      </c>
      <c r="C6" s="202"/>
      <c r="D6" s="202"/>
      <c r="E6" s="202"/>
      <c r="F6" s="198" t="s">
        <v>85</v>
      </c>
      <c r="G6" s="198"/>
      <c r="H6" s="54" t="str">
        <f>CONCATENATE(H5,"a")</f>
        <v>24a</v>
      </c>
      <c r="K6" s="74" t="s">
        <v>58</v>
      </c>
      <c r="L6" s="86"/>
      <c r="M6" s="147"/>
      <c r="N6" s="127" t="e">
        <f>'24a'!P502/M6</f>
        <v>#N/A</v>
      </c>
    </row>
    <row r="7" spans="1:14" x14ac:dyDescent="0.35">
      <c r="K7" s="74" t="s">
        <v>54</v>
      </c>
      <c r="L7" s="86"/>
      <c r="M7" s="147"/>
      <c r="N7" s="127" t="e">
        <f>'24a'!P503/M7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'24a'!P504/M8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'24a'!P505/M9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'24a'!P506/M10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'24a'!P507/M11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'24a'!P508/M12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'24a'!P509/M13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'24a'!P512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'24a'!N505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hyCMgRr41TnnjjN4+SCLMG25MHRRWiEdibRj51NtfZgmA5Vy1b0gpE6uxweB40tmi62cBrNJI35w6zrAvujtyg==" saltValue="IASh3fmYoWHiJzSV6y4Pr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'24'!H5</f>
        <v>24</v>
      </c>
      <c r="B1" s="224" t="s">
        <v>81</v>
      </c>
      <c r="C1" s="225"/>
      <c r="D1" s="226" t="str">
        <f>VLOOKUP(A1,'Kosten VSR (her)controles'!A5:J54,3)</f>
        <v>Complex 24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24 te Complex 24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NJAD2fGYK37mYE6eZhr19J4Zw22nFENsRXGYXziRlkgxAoz5I/2UqYMeb3GlEM3JkqaS9Z+8xiJSs/n3zL2Nmw==" saltValue="rksTkeXgDVt+l1ItdRuN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25,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'25a'!P499/M3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25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'25a'!P500/M4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25</v>
      </c>
      <c r="C5" s="201"/>
      <c r="D5" s="201"/>
      <c r="E5" s="201"/>
      <c r="F5" s="197" t="s">
        <v>84</v>
      </c>
      <c r="G5" s="197"/>
      <c r="H5" s="53">
        <f>'Kosten VSR (her)controles'!A29</f>
        <v>25</v>
      </c>
      <c r="K5" s="74" t="s">
        <v>57</v>
      </c>
      <c r="L5" s="86"/>
      <c r="M5" s="147"/>
      <c r="N5" s="127" t="e">
        <f>'25a'!P501/M5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25</v>
      </c>
      <c r="C6" s="202"/>
      <c r="D6" s="202"/>
      <c r="E6" s="202"/>
      <c r="F6" s="198" t="s">
        <v>85</v>
      </c>
      <c r="G6" s="198"/>
      <c r="H6" s="54" t="str">
        <f>CONCATENATE(H5,"a")</f>
        <v>25a</v>
      </c>
      <c r="K6" s="74" t="s">
        <v>58</v>
      </c>
      <c r="L6" s="86"/>
      <c r="M6" s="147"/>
      <c r="N6" s="127" t="e">
        <f>'25a'!P502/M6</f>
        <v>#N/A</v>
      </c>
    </row>
    <row r="7" spans="1:14" x14ac:dyDescent="0.35">
      <c r="K7" s="74" t="s">
        <v>54</v>
      </c>
      <c r="L7" s="86"/>
      <c r="M7" s="147"/>
      <c r="N7" s="127" t="e">
        <f>'25a'!P503/M7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'25a'!P504/M8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'25a'!P505/M9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'25a'!P506/M10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'25a'!P507/M11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'25a'!P508/M12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'25a'!P509/M13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'25a'!P512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'25a'!N505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PWnwOBsmKZJ+z/YvqczN7j7YragVKcmtzWICBXabsU2zZfEu36ixfxhjCPmdS9gStZ1V3+Jk0Uc44KusTVxs5g==" saltValue="pfq8IAkbEhZ2+ubA8qx+L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'25'!H5</f>
        <v>25</v>
      </c>
      <c r="B1" s="224" t="s">
        <v>81</v>
      </c>
      <c r="C1" s="225"/>
      <c r="D1" s="226" t="str">
        <f>VLOOKUP(A1,'Kosten VSR (her)controles'!A5:J54,3)</f>
        <v>Complex 25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25 te Complex 25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32+CcMpIpLIwErwm+EUr0Fx3krGuChmfoZ/LMF6ZbHW9nvkkMyvcRYb427PSPkx7+b0Hlm8T7dWX4F8P3BONyQ==" saltValue="hJMF1o14nH+DCzIn1yJCr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26,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'26a'!P499/M3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26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'26a'!P500/M4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26</v>
      </c>
      <c r="C5" s="201"/>
      <c r="D5" s="201"/>
      <c r="E5" s="201"/>
      <c r="F5" s="197" t="s">
        <v>84</v>
      </c>
      <c r="G5" s="197"/>
      <c r="H5" s="53">
        <f>'Kosten VSR (her)controles'!A30</f>
        <v>26</v>
      </c>
      <c r="K5" s="74" t="s">
        <v>57</v>
      </c>
      <c r="L5" s="86"/>
      <c r="M5" s="147"/>
      <c r="N5" s="127" t="e">
        <f>'26a'!P501/M5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26</v>
      </c>
      <c r="C6" s="202"/>
      <c r="D6" s="202"/>
      <c r="E6" s="202"/>
      <c r="F6" s="198" t="s">
        <v>85</v>
      </c>
      <c r="G6" s="198"/>
      <c r="H6" s="54" t="str">
        <f>CONCATENATE(H5,"a")</f>
        <v>26a</v>
      </c>
      <c r="K6" s="74" t="s">
        <v>58</v>
      </c>
      <c r="L6" s="86"/>
      <c r="M6" s="147"/>
      <c r="N6" s="127" t="e">
        <f>'26a'!P502/M6</f>
        <v>#N/A</v>
      </c>
    </row>
    <row r="7" spans="1:14" x14ac:dyDescent="0.35">
      <c r="K7" s="74" t="s">
        <v>54</v>
      </c>
      <c r="L7" s="86"/>
      <c r="M7" s="147"/>
      <c r="N7" s="127" t="e">
        <f>'26a'!P503/M7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'26a'!P504/M8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'26a'!P505/M9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'26a'!P506/M10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'26a'!P507/M11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'26a'!P508/M12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'26a'!P509/M13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'26a'!P512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'26a'!N505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Mij7f2eypgh3PgSMFIPgmJJfNWfSOFHIUONUAoTjSyVkvsst4wHF3pHiUdD8O6zgA+TwKsoFLzTxteTlTC3i0Q==" saltValue="CmcIUs3ooNHo62A4irLnP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'26'!H5</f>
        <v>26</v>
      </c>
      <c r="B1" s="224" t="s">
        <v>81</v>
      </c>
      <c r="C1" s="225"/>
      <c r="D1" s="226" t="str">
        <f>VLOOKUP(A1,'Kosten VSR (her)controles'!A5:J54,3)</f>
        <v>Complex 26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26 te Complex 26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jms3rj2DbFervZyYP9yCWiYtjYcPWcGf62P5gPBM99buRPR1riCsEITTa65op4eKieDo/bQVV+78+S0NzTDwaQ==" saltValue="hU9XaKkU1JnKQf4xjpZDk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27,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'27a'!P499/M3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27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'27a'!P500/M4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27</v>
      </c>
      <c r="C5" s="201"/>
      <c r="D5" s="201"/>
      <c r="E5" s="201"/>
      <c r="F5" s="197" t="s">
        <v>84</v>
      </c>
      <c r="G5" s="197"/>
      <c r="H5" s="53">
        <f>'Kosten VSR (her)controles'!A31</f>
        <v>27</v>
      </c>
      <c r="K5" s="74" t="s">
        <v>57</v>
      </c>
      <c r="L5" s="86"/>
      <c r="M5" s="147"/>
      <c r="N5" s="127" t="e">
        <f>'27a'!P501/M5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27</v>
      </c>
      <c r="C6" s="202"/>
      <c r="D6" s="202"/>
      <c r="E6" s="202"/>
      <c r="F6" s="198" t="s">
        <v>85</v>
      </c>
      <c r="G6" s="198"/>
      <c r="H6" s="54" t="str">
        <f>CONCATENATE(H5,"a")</f>
        <v>27a</v>
      </c>
      <c r="K6" s="74" t="s">
        <v>58</v>
      </c>
      <c r="L6" s="86"/>
      <c r="M6" s="147"/>
      <c r="N6" s="127" t="e">
        <f>'27a'!P502/M6</f>
        <v>#N/A</v>
      </c>
    </row>
    <row r="7" spans="1:14" x14ac:dyDescent="0.35">
      <c r="K7" s="74" t="s">
        <v>54</v>
      </c>
      <c r="L7" s="86"/>
      <c r="M7" s="147"/>
      <c r="N7" s="127" t="e">
        <f>'27a'!P503/M7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'27a'!P504/M8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'27a'!P505/M9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'27a'!P506/M10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'27a'!P507/M11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'27a'!P508/M12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'27a'!P509/M13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'27a'!P512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'27a'!N505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19J6mdb00vjnLaQbxXca/cVheEdq1EhHrothGtzYu39f2G4Du9UPmmeSZXHPmH7gAxq4pQcNVYnMdoH7EWxHiA==" saltValue="xc130OXPm9Fi0+U+Zek+U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'27'!H5</f>
        <v>27</v>
      </c>
      <c r="B1" s="224" t="s">
        <v>81</v>
      </c>
      <c r="C1" s="225"/>
      <c r="D1" s="226" t="str">
        <f>VLOOKUP(A1,'Kosten VSR (her)controles'!A5:J54,3)</f>
        <v>Complex 27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27 te Complex 27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GI/72gThsJvNJIxcyCZIyhQ4HDbAWdnYGi2tFeaO/b0lgi5Tr+FnONo8vmCHCvUvItDn9enNOE9KmrZ64TQWtw==" saltValue="AmDYbfnN+sVL1r0ULzqeW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28,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'28a'!P499/M3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28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'28a'!P500/M4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28</v>
      </c>
      <c r="C5" s="201"/>
      <c r="D5" s="201"/>
      <c r="E5" s="201"/>
      <c r="F5" s="197" t="s">
        <v>84</v>
      </c>
      <c r="G5" s="197"/>
      <c r="H5" s="53">
        <f>'Kosten VSR (her)controles'!A32</f>
        <v>28</v>
      </c>
      <c r="K5" s="74" t="s">
        <v>57</v>
      </c>
      <c r="L5" s="86"/>
      <c r="M5" s="147"/>
      <c r="N5" s="127" t="e">
        <f>'28a'!P501/M5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28</v>
      </c>
      <c r="C6" s="202"/>
      <c r="D6" s="202"/>
      <c r="E6" s="202"/>
      <c r="F6" s="198" t="s">
        <v>85</v>
      </c>
      <c r="G6" s="198"/>
      <c r="H6" s="54" t="str">
        <f>CONCATENATE(H5,"a")</f>
        <v>28a</v>
      </c>
      <c r="K6" s="74" t="s">
        <v>58</v>
      </c>
      <c r="L6" s="86"/>
      <c r="M6" s="147"/>
      <c r="N6" s="127" t="e">
        <f>'28a'!P502/M6</f>
        <v>#N/A</v>
      </c>
    </row>
    <row r="7" spans="1:14" x14ac:dyDescent="0.35">
      <c r="K7" s="74" t="s">
        <v>54</v>
      </c>
      <c r="L7" s="86"/>
      <c r="M7" s="147"/>
      <c r="N7" s="127" t="e">
        <f>'28a'!P503/M7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'28a'!P504/M8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'28a'!P505/M9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'28a'!P506/M10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'28a'!P507/M11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'28a'!P508/M12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'28a'!P509/M13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'28a'!P512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'28a'!N505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h5cECo3iVmQoqwg9FlxdyJvMEC9nHn3c9UulTtQ6jQX/5lr/qaYTcR7PmdC/BPnrI3SRRUV+1a+3erlU8Ds5JQ==" saltValue="4Z4+K69ZE0dPUklrB1pvu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W528"/>
  <sheetViews>
    <sheetView zoomScaleNormal="100" workbookViewId="0">
      <pane ySplit="3" topLeftCell="A500" activePane="bottomLeft" state="frozen"/>
      <selection activeCell="B4" sqref="B4:E4"/>
      <selection pane="bottomLeft" activeCell="A500" sqref="A500:XFD500"/>
    </sheetView>
  </sheetViews>
  <sheetFormatPr defaultRowHeight="14.5" x14ac:dyDescent="0.35"/>
  <cols>
    <col min="1" max="1" width="5.453125" bestFit="1" customWidth="1"/>
    <col min="2" max="2" width="6.54296875" style="47" bestFit="1" customWidth="1"/>
    <col min="3" max="3" width="29.6328125" style="47" bestFit="1" customWidth="1"/>
    <col min="4" max="4" width="3.36328125" bestFit="1" customWidth="1"/>
    <col min="5" max="5" width="4.453125" style="47" bestFit="1" customWidth="1"/>
    <col min="6" max="13" width="11.90625" customWidth="1"/>
    <col min="14" max="14" width="7.54296875" bestFit="1" customWidth="1"/>
    <col min="15" max="15" width="8.0898437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'1'!H5</f>
        <v>1</v>
      </c>
      <c r="B1" s="224" t="s">
        <v>81</v>
      </c>
      <c r="C1" s="225"/>
      <c r="D1" s="226" t="str">
        <f>VLOOKUP(A1,'Kosten VSR (her)controles'!A5:J54,3)</f>
        <v>Gemeentehuis G213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Kornoeljeplein 1 te Vries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274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251</v>
      </c>
      <c r="M3" s="47" t="s">
        <v>252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ht="15" customHeight="1" x14ac:dyDescent="0.35">
      <c r="A4" s="44"/>
      <c r="C4" s="176" t="s">
        <v>241</v>
      </c>
      <c r="D4" s="47"/>
      <c r="E4" s="120"/>
      <c r="F4" s="122"/>
      <c r="G4" s="122"/>
      <c r="H4" s="122"/>
      <c r="I4" s="122"/>
      <c r="J4" s="122"/>
      <c r="R4">
        <v>2000</v>
      </c>
      <c r="S4">
        <v>2000</v>
      </c>
      <c r="T4">
        <v>786</v>
      </c>
    </row>
    <row r="5" spans="1:23" x14ac:dyDescent="0.35">
      <c r="A5" s="44"/>
      <c r="B5" s="120" t="s">
        <v>242</v>
      </c>
      <c r="C5" s="47" t="s">
        <v>243</v>
      </c>
      <c r="D5" s="47"/>
      <c r="E5" s="120" t="s">
        <v>62</v>
      </c>
      <c r="F5" s="122"/>
      <c r="G5" s="122">
        <v>177.25</v>
      </c>
      <c r="H5" s="122"/>
      <c r="I5" s="122"/>
      <c r="J5" s="122"/>
      <c r="N5" s="122">
        <f t="shared" ref="N5:N63" si="0">SUM(F5:M5)</f>
        <v>177.25</v>
      </c>
      <c r="O5" s="122">
        <f>IF(D5="X",0,IF(E5="X",0,VLOOKUP(E5,'1'!$K$3:$L$16,2,FALSE)))</f>
        <v>52</v>
      </c>
      <c r="P5" s="122">
        <f t="shared" ref="P5:P63" si="1">N5*O5</f>
        <v>9217</v>
      </c>
    </row>
    <row r="6" spans="1:23" x14ac:dyDescent="0.35">
      <c r="A6" s="44"/>
      <c r="B6" s="120" t="s">
        <v>317</v>
      </c>
      <c r="C6" s="47" t="s">
        <v>284</v>
      </c>
      <c r="D6" s="47"/>
      <c r="E6" s="120" t="s">
        <v>54</v>
      </c>
      <c r="F6" s="122"/>
      <c r="G6" s="122">
        <v>2.1</v>
      </c>
      <c r="H6" s="122"/>
      <c r="I6" s="122"/>
      <c r="J6" s="122"/>
      <c r="N6" s="122">
        <f t="shared" si="0"/>
        <v>2.1</v>
      </c>
      <c r="O6" s="122">
        <f>IF(D6="X",0,IF(E6="X",0,VLOOKUP(E6,'1'!$K$3:$L$16,2,FALSE)))</f>
        <v>255</v>
      </c>
      <c r="P6" s="122">
        <f t="shared" si="1"/>
        <v>535.5</v>
      </c>
    </row>
    <row r="7" spans="1:23" x14ac:dyDescent="0.35">
      <c r="A7" s="44"/>
      <c r="B7" s="120" t="s">
        <v>244</v>
      </c>
      <c r="C7" s="47" t="s">
        <v>245</v>
      </c>
      <c r="D7" s="47"/>
      <c r="E7" s="120" t="s">
        <v>187</v>
      </c>
      <c r="F7" s="122"/>
      <c r="G7" s="122"/>
      <c r="H7" s="122"/>
      <c r="I7" s="122"/>
      <c r="J7" s="122"/>
      <c r="M7">
        <v>7.75</v>
      </c>
      <c r="N7" s="122">
        <f t="shared" si="0"/>
        <v>7.75</v>
      </c>
      <c r="O7" s="122">
        <f>IF(D7="X",0,IF(E7="X",0,VLOOKUP(E7,'1'!$K$3:$L$16,2,FALSE)))</f>
        <v>255</v>
      </c>
      <c r="P7" s="122">
        <f t="shared" si="1"/>
        <v>1976.25</v>
      </c>
    </row>
    <row r="8" spans="1:23" x14ac:dyDescent="0.35">
      <c r="A8" s="44"/>
      <c r="B8" s="120" t="s">
        <v>246</v>
      </c>
      <c r="C8" s="47" t="s">
        <v>245</v>
      </c>
      <c r="D8" s="47"/>
      <c r="E8" s="120" t="s">
        <v>187</v>
      </c>
      <c r="F8" s="122"/>
      <c r="G8" s="122"/>
      <c r="H8" s="122"/>
      <c r="I8" s="122"/>
      <c r="J8" s="122"/>
      <c r="M8">
        <v>7.75</v>
      </c>
      <c r="N8" s="122">
        <f t="shared" si="0"/>
        <v>7.75</v>
      </c>
      <c r="O8" s="122">
        <f>IF(D8="X",0,IF(E8="X",0,VLOOKUP(E8,'1'!$K$3:$L$16,2,FALSE)))</f>
        <v>255</v>
      </c>
      <c r="P8" s="122">
        <f t="shared" si="1"/>
        <v>1976.25</v>
      </c>
    </row>
    <row r="9" spans="1:23" x14ac:dyDescent="0.35">
      <c r="A9" s="44"/>
      <c r="B9" s="120" t="s">
        <v>318</v>
      </c>
      <c r="C9" s="47" t="s">
        <v>319</v>
      </c>
      <c r="D9" s="47"/>
      <c r="E9" s="120" t="s">
        <v>187</v>
      </c>
      <c r="F9" s="122"/>
      <c r="G9" s="122">
        <v>12.75</v>
      </c>
      <c r="H9" s="122"/>
      <c r="I9" s="122"/>
      <c r="J9" s="122"/>
      <c r="N9" s="122">
        <f t="shared" si="0"/>
        <v>12.75</v>
      </c>
      <c r="O9" s="122">
        <f>IF(D9="X",0,IF(E9="X",0,VLOOKUP(E9,'1'!$K$3:$L$16,2,FALSE)))</f>
        <v>255</v>
      </c>
      <c r="P9" s="122">
        <f t="shared" si="1"/>
        <v>3251.25</v>
      </c>
    </row>
    <row r="10" spans="1:23" x14ac:dyDescent="0.35">
      <c r="A10" s="44"/>
      <c r="B10" s="120" t="s">
        <v>320</v>
      </c>
      <c r="C10" s="47" t="s">
        <v>319</v>
      </c>
      <c r="D10" s="47"/>
      <c r="E10" s="120" t="s">
        <v>187</v>
      </c>
      <c r="F10" s="122"/>
      <c r="G10" s="122">
        <v>12.75</v>
      </c>
      <c r="H10" s="122"/>
      <c r="I10" s="122"/>
      <c r="J10" s="122"/>
      <c r="N10" s="122">
        <f t="shared" si="0"/>
        <v>12.75</v>
      </c>
      <c r="O10" s="122">
        <f>IF(D10="X",0,IF(E10="X",0,VLOOKUP(E10,'1'!$K$3:$L$16,2,FALSE)))</f>
        <v>255</v>
      </c>
      <c r="P10" s="122">
        <f t="shared" si="1"/>
        <v>3251.25</v>
      </c>
    </row>
    <row r="11" spans="1:23" x14ac:dyDescent="0.35">
      <c r="A11" s="44"/>
      <c r="B11" s="120" t="s">
        <v>247</v>
      </c>
      <c r="C11" s="47" t="s">
        <v>248</v>
      </c>
      <c r="D11" s="47"/>
      <c r="E11" s="120" t="s">
        <v>54</v>
      </c>
      <c r="F11" s="122">
        <v>2</v>
      </c>
      <c r="G11" s="122"/>
      <c r="H11" s="122"/>
      <c r="I11" s="122"/>
      <c r="J11" s="122">
        <v>6.15</v>
      </c>
      <c r="L11">
        <v>4</v>
      </c>
      <c r="N11" s="122">
        <f>SUM(F11:M11)</f>
        <v>12.15</v>
      </c>
      <c r="O11" s="122">
        <f>IF(D11="X",0,IF(E11="X",0,VLOOKUP(E11,'1'!$K$3:$L$16,2,FALSE)))</f>
        <v>255</v>
      </c>
      <c r="P11" s="122">
        <f t="shared" si="1"/>
        <v>3098.25</v>
      </c>
    </row>
    <row r="12" spans="1:23" x14ac:dyDescent="0.35">
      <c r="A12" s="44"/>
      <c r="B12" s="120" t="s">
        <v>249</v>
      </c>
      <c r="C12" s="47" t="s">
        <v>250</v>
      </c>
      <c r="D12" s="47"/>
      <c r="E12" s="120" t="s">
        <v>54</v>
      </c>
      <c r="F12" s="122">
        <v>12.85</v>
      </c>
      <c r="G12" s="122"/>
      <c r="H12" s="122"/>
      <c r="I12" s="122"/>
      <c r="J12" s="122"/>
      <c r="L12">
        <v>14</v>
      </c>
      <c r="N12" s="122">
        <f t="shared" si="0"/>
        <v>26.85</v>
      </c>
      <c r="O12" s="122">
        <f>IF(D12="X",0,IF(E12="X",0,VLOOKUP(E12,'1'!$K$3:$L$16,2,FALSE)))</f>
        <v>255</v>
      </c>
      <c r="P12" s="122">
        <f t="shared" si="1"/>
        <v>6846.75</v>
      </c>
    </row>
    <row r="13" spans="1:23" x14ac:dyDescent="0.35">
      <c r="A13" s="44"/>
      <c r="B13" s="120" t="s">
        <v>321</v>
      </c>
      <c r="C13" s="47" t="s">
        <v>273</v>
      </c>
      <c r="D13" s="47"/>
      <c r="E13" s="120" t="s">
        <v>54</v>
      </c>
      <c r="F13" s="122"/>
      <c r="G13" s="122">
        <v>2.25</v>
      </c>
      <c r="H13" s="122"/>
      <c r="I13" s="122"/>
      <c r="J13" s="122"/>
      <c r="N13" s="122">
        <f t="shared" si="0"/>
        <v>2.25</v>
      </c>
      <c r="O13" s="122">
        <f>IF(D13="X",0,IF(E13="X",0,VLOOKUP(E13,'1'!$K$3:$L$16,2,FALSE)))</f>
        <v>255</v>
      </c>
      <c r="P13" s="122">
        <f t="shared" si="1"/>
        <v>573.75</v>
      </c>
    </row>
    <row r="14" spans="1:23" x14ac:dyDescent="0.35">
      <c r="A14" s="44"/>
      <c r="B14" s="120" t="s">
        <v>322</v>
      </c>
      <c r="C14" s="47" t="s">
        <v>437</v>
      </c>
      <c r="D14" s="47"/>
      <c r="E14" s="120" t="s">
        <v>61</v>
      </c>
      <c r="F14" s="122">
        <v>2590</v>
      </c>
      <c r="G14" s="122"/>
      <c r="H14" s="122"/>
      <c r="I14" s="122"/>
      <c r="J14" s="122"/>
      <c r="N14" s="122">
        <f t="shared" si="0"/>
        <v>2590</v>
      </c>
      <c r="O14" s="122">
        <f>IF(D14="X",0,IF(E14="X",0,VLOOKUP(E14,'1'!$K$3:$L$16,2,FALSE)))</f>
        <v>52</v>
      </c>
      <c r="P14" s="122">
        <f t="shared" si="1"/>
        <v>134680</v>
      </c>
    </row>
    <row r="15" spans="1:23" x14ac:dyDescent="0.35">
      <c r="A15" s="44"/>
      <c r="B15" s="120" t="s">
        <v>323</v>
      </c>
      <c r="C15" s="47" t="s">
        <v>438</v>
      </c>
      <c r="D15" s="47"/>
      <c r="E15" s="120" t="s">
        <v>61</v>
      </c>
      <c r="F15" s="122">
        <v>118.5</v>
      </c>
      <c r="G15" s="122"/>
      <c r="H15" s="122"/>
      <c r="I15" s="122"/>
      <c r="J15" s="122"/>
      <c r="N15" s="122">
        <f t="shared" si="0"/>
        <v>118.5</v>
      </c>
      <c r="O15" s="122">
        <f>IF(D15="X",0,IF(E15="X",0,VLOOKUP(E15,'1'!$K$3:$L$16,2,FALSE)))</f>
        <v>52</v>
      </c>
      <c r="P15" s="122">
        <f t="shared" si="1"/>
        <v>6162</v>
      </c>
    </row>
    <row r="16" spans="1:23" x14ac:dyDescent="0.35">
      <c r="A16" s="44"/>
      <c r="B16" s="120"/>
      <c r="C16" s="175" t="s">
        <v>253</v>
      </c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x14ac:dyDescent="0.35">
      <c r="A17" s="44"/>
      <c r="B17" s="120" t="s">
        <v>324</v>
      </c>
      <c r="C17" s="47" t="s">
        <v>256</v>
      </c>
      <c r="D17" s="47"/>
      <c r="E17" s="120" t="s">
        <v>54</v>
      </c>
      <c r="F17" s="122">
        <v>13.15</v>
      </c>
      <c r="G17" s="122"/>
      <c r="H17" s="122"/>
      <c r="I17" s="122"/>
      <c r="J17" s="122"/>
      <c r="N17" s="122">
        <f t="shared" si="0"/>
        <v>13.15</v>
      </c>
      <c r="O17" s="122">
        <f>IF(D17="X",0,IF(E17="X",0,VLOOKUP(E17,'1'!$K$3:$L$16,2,FALSE)))</f>
        <v>255</v>
      </c>
      <c r="P17" s="122">
        <f t="shared" si="1"/>
        <v>3353.25</v>
      </c>
    </row>
    <row r="18" spans="1:16" x14ac:dyDescent="0.35">
      <c r="A18" s="44"/>
      <c r="B18" s="120" t="s">
        <v>287</v>
      </c>
      <c r="C18" s="47" t="s">
        <v>325</v>
      </c>
      <c r="D18" s="47"/>
      <c r="E18" s="120" t="s">
        <v>54</v>
      </c>
      <c r="F18" s="122">
        <v>380</v>
      </c>
      <c r="G18" s="122"/>
      <c r="H18" s="122"/>
      <c r="I18" s="122"/>
      <c r="J18" s="122"/>
      <c r="N18" s="122">
        <f t="shared" si="0"/>
        <v>380</v>
      </c>
      <c r="O18" s="122">
        <f>IF(D18="X",0,IF(E18="X",0,VLOOKUP(E18,'1'!$K$3:$L$16,2,FALSE)))</f>
        <v>255</v>
      </c>
      <c r="P18" s="122">
        <f t="shared" si="1"/>
        <v>96900</v>
      </c>
    </row>
    <row r="19" spans="1:16" x14ac:dyDescent="0.35">
      <c r="A19" s="44"/>
      <c r="B19" s="120" t="s">
        <v>326</v>
      </c>
      <c r="C19" s="47" t="s">
        <v>327</v>
      </c>
      <c r="D19" s="47"/>
      <c r="E19" s="120" t="s">
        <v>58</v>
      </c>
      <c r="F19" s="122"/>
      <c r="G19" s="122">
        <v>2.75</v>
      </c>
      <c r="H19" s="122"/>
      <c r="I19" s="122"/>
      <c r="J19" s="122"/>
      <c r="N19" s="122">
        <f t="shared" si="0"/>
        <v>2.75</v>
      </c>
      <c r="O19" s="122">
        <f>IF(D19="X",0,IF(E19="X",0,VLOOKUP(E19,'1'!$K$3:$L$16,2,FALSE)))</f>
        <v>255</v>
      </c>
      <c r="P19" s="122">
        <f t="shared" si="1"/>
        <v>701.25</v>
      </c>
    </row>
    <row r="20" spans="1:16" x14ac:dyDescent="0.35">
      <c r="A20" s="44"/>
      <c r="B20" s="120" t="s">
        <v>328</v>
      </c>
      <c r="C20" s="47" t="s">
        <v>254</v>
      </c>
      <c r="D20" s="47"/>
      <c r="E20" s="120" t="s">
        <v>53</v>
      </c>
      <c r="F20" s="122">
        <v>17.850000000000001</v>
      </c>
      <c r="G20" s="122"/>
      <c r="H20" s="122"/>
      <c r="I20" s="122"/>
      <c r="J20" s="122"/>
      <c r="N20" s="122">
        <f t="shared" si="0"/>
        <v>17.850000000000001</v>
      </c>
      <c r="O20" s="122">
        <f>IF(D20="X",0,IF(E20="X",0,VLOOKUP(E20,'1'!$K$3:$L$16,2,FALSE)))</f>
        <v>255</v>
      </c>
      <c r="P20" s="122">
        <f t="shared" si="1"/>
        <v>4551.75</v>
      </c>
    </row>
    <row r="21" spans="1:16" x14ac:dyDescent="0.35">
      <c r="A21" s="44"/>
      <c r="B21" s="120" t="s">
        <v>329</v>
      </c>
      <c r="C21" s="47" t="s">
        <v>330</v>
      </c>
      <c r="D21" s="47"/>
      <c r="E21" s="120" t="s">
        <v>54</v>
      </c>
      <c r="F21" s="122"/>
      <c r="G21" s="122">
        <v>26.1</v>
      </c>
      <c r="H21" s="122"/>
      <c r="I21" s="122"/>
      <c r="J21" s="122"/>
      <c r="N21" s="122">
        <f t="shared" si="0"/>
        <v>26.1</v>
      </c>
      <c r="O21" s="122">
        <f>IF(D21="X",0,IF(E21="X",0,VLOOKUP(E21,'1'!$K$3:$L$16,2,FALSE)))</f>
        <v>255</v>
      </c>
      <c r="P21" s="122">
        <f t="shared" si="1"/>
        <v>6655.5</v>
      </c>
    </row>
    <row r="22" spans="1:16" x14ac:dyDescent="0.35">
      <c r="A22" s="44"/>
      <c r="B22" s="120" t="s">
        <v>331</v>
      </c>
      <c r="C22" s="47" t="s">
        <v>261</v>
      </c>
      <c r="D22" s="47"/>
      <c r="E22" s="120" t="s">
        <v>56</v>
      </c>
      <c r="F22" s="122">
        <v>23.8</v>
      </c>
      <c r="G22" s="122"/>
      <c r="H22" s="122"/>
      <c r="I22" s="122"/>
      <c r="J22" s="122"/>
      <c r="N22" s="122">
        <f t="shared" si="0"/>
        <v>23.8</v>
      </c>
      <c r="O22" s="122">
        <f>IF(D22="X",0,IF(E22="X",0,VLOOKUP(E22,'1'!$K$3:$L$16,2,FALSE)))</f>
        <v>255</v>
      </c>
      <c r="P22" s="122">
        <f t="shared" si="1"/>
        <v>6069</v>
      </c>
    </row>
    <row r="23" spans="1:16" x14ac:dyDescent="0.35">
      <c r="A23" s="44"/>
      <c r="B23" s="120" t="s">
        <v>332</v>
      </c>
      <c r="C23" s="47" t="s">
        <v>333</v>
      </c>
      <c r="D23" s="47"/>
      <c r="E23" s="120" t="s">
        <v>56</v>
      </c>
      <c r="F23" s="122">
        <v>72.25</v>
      </c>
      <c r="G23" s="122"/>
      <c r="H23" s="122"/>
      <c r="I23" s="122"/>
      <c r="J23" s="122"/>
      <c r="N23" s="122">
        <f t="shared" si="0"/>
        <v>72.25</v>
      </c>
      <c r="O23" s="122">
        <f>IF(D23="X",0,IF(E23="X",0,VLOOKUP(E23,'1'!$K$3:$L$16,2,FALSE)))</f>
        <v>255</v>
      </c>
      <c r="P23" s="122">
        <f t="shared" si="1"/>
        <v>18423.75</v>
      </c>
    </row>
    <row r="24" spans="1:16" x14ac:dyDescent="0.35">
      <c r="A24" s="44"/>
      <c r="B24" s="120" t="s">
        <v>334</v>
      </c>
      <c r="C24" s="47" t="s">
        <v>330</v>
      </c>
      <c r="D24" s="47"/>
      <c r="E24" s="120" t="s">
        <v>54</v>
      </c>
      <c r="F24" s="122"/>
      <c r="G24" s="122">
        <v>87.25</v>
      </c>
      <c r="H24" s="122"/>
      <c r="I24" s="122"/>
      <c r="J24" s="122"/>
      <c r="N24" s="122">
        <f t="shared" si="0"/>
        <v>87.25</v>
      </c>
      <c r="O24" s="122">
        <f>IF(D24="X",0,IF(E24="X",0,VLOOKUP(E24,'1'!$K$3:$L$16,2,FALSE)))</f>
        <v>255</v>
      </c>
      <c r="P24" s="122">
        <f t="shared" si="1"/>
        <v>22248.75</v>
      </c>
    </row>
    <row r="25" spans="1:16" x14ac:dyDescent="0.35">
      <c r="A25" s="44"/>
      <c r="B25" s="120">
        <v>11</v>
      </c>
      <c r="C25" s="47" t="s">
        <v>261</v>
      </c>
      <c r="D25" s="47"/>
      <c r="E25" s="120" t="s">
        <v>56</v>
      </c>
      <c r="F25" s="122">
        <v>22.3</v>
      </c>
      <c r="G25" s="122"/>
      <c r="H25" s="122"/>
      <c r="I25" s="122"/>
      <c r="J25" s="122"/>
      <c r="N25" s="122">
        <f t="shared" si="0"/>
        <v>22.3</v>
      </c>
      <c r="O25" s="122">
        <f>IF(D25="X",0,IF(E25="X",0,VLOOKUP(E25,'1'!$K$3:$L$16,2,FALSE)))</f>
        <v>255</v>
      </c>
      <c r="P25" s="122">
        <f t="shared" si="1"/>
        <v>5686.5</v>
      </c>
    </row>
    <row r="26" spans="1:16" x14ac:dyDescent="0.35">
      <c r="A26" s="44"/>
      <c r="B26" s="120">
        <v>10</v>
      </c>
      <c r="C26" s="47" t="s">
        <v>261</v>
      </c>
      <c r="D26" s="47"/>
      <c r="E26" s="120" t="s">
        <v>56</v>
      </c>
      <c r="F26" s="122">
        <v>22.3</v>
      </c>
      <c r="G26" s="122"/>
      <c r="H26" s="122"/>
      <c r="I26" s="122"/>
      <c r="J26" s="122"/>
      <c r="N26" s="122">
        <f t="shared" si="0"/>
        <v>22.3</v>
      </c>
      <c r="O26" s="122">
        <f>IF(D26="X",0,IF(E26="X",0,VLOOKUP(E26,'1'!$K$3:$L$16,2,FALSE)))</f>
        <v>255</v>
      </c>
      <c r="P26" s="122">
        <f t="shared" si="1"/>
        <v>5686.5</v>
      </c>
    </row>
    <row r="27" spans="1:16" x14ac:dyDescent="0.35">
      <c r="A27" s="44"/>
      <c r="B27" s="120" t="s">
        <v>335</v>
      </c>
      <c r="C27" s="47" t="s">
        <v>330</v>
      </c>
      <c r="D27" s="47"/>
      <c r="E27" s="120" t="s">
        <v>54</v>
      </c>
      <c r="F27" s="122"/>
      <c r="G27" s="122">
        <v>15.1</v>
      </c>
      <c r="H27" s="122"/>
      <c r="I27" s="122"/>
      <c r="J27" s="122"/>
      <c r="N27" s="122">
        <f t="shared" si="0"/>
        <v>15.1</v>
      </c>
      <c r="O27" s="122">
        <f>IF(D27="X",0,IF(E27="X",0,VLOOKUP(E27,'1'!$K$3:$L$16,2,FALSE)))</f>
        <v>255</v>
      </c>
      <c r="P27" s="122">
        <f t="shared" si="1"/>
        <v>3850.5</v>
      </c>
    </row>
    <row r="28" spans="1:16" x14ac:dyDescent="0.35">
      <c r="A28" s="44"/>
      <c r="B28" s="120">
        <v>5</v>
      </c>
      <c r="C28" s="47" t="s">
        <v>266</v>
      </c>
      <c r="D28" s="47"/>
      <c r="E28" s="120" t="s">
        <v>187</v>
      </c>
      <c r="F28" s="122"/>
      <c r="G28" s="122">
        <v>5</v>
      </c>
      <c r="H28" s="122"/>
      <c r="I28" s="122"/>
      <c r="J28" s="122"/>
      <c r="N28" s="122">
        <f t="shared" si="0"/>
        <v>5</v>
      </c>
      <c r="O28" s="122">
        <f>IF(D28="X",0,IF(E28="X",0,VLOOKUP(E28,'1'!$K$3:$L$16,2,FALSE)))</f>
        <v>255</v>
      </c>
      <c r="P28" s="122">
        <f t="shared" si="1"/>
        <v>1275</v>
      </c>
    </row>
    <row r="29" spans="1:16" x14ac:dyDescent="0.35">
      <c r="A29" s="44"/>
      <c r="B29" s="120">
        <v>6</v>
      </c>
      <c r="C29" s="47" t="s">
        <v>266</v>
      </c>
      <c r="D29" s="47"/>
      <c r="E29" s="120" t="s">
        <v>187</v>
      </c>
      <c r="F29" s="122"/>
      <c r="G29" s="122">
        <v>5</v>
      </c>
      <c r="H29" s="122"/>
      <c r="I29" s="122"/>
      <c r="J29" s="122"/>
      <c r="N29" s="122">
        <f t="shared" si="0"/>
        <v>5</v>
      </c>
      <c r="O29" s="122">
        <f>IF(D29="X",0,IF(E29="X",0,VLOOKUP(E29,'1'!$K$3:$L$16,2,FALSE)))</f>
        <v>255</v>
      </c>
      <c r="P29" s="122">
        <f t="shared" si="1"/>
        <v>1275</v>
      </c>
    </row>
    <row r="30" spans="1:16" x14ac:dyDescent="0.35">
      <c r="A30" s="44"/>
      <c r="B30" s="120">
        <v>4</v>
      </c>
      <c r="C30" s="47" t="s">
        <v>261</v>
      </c>
      <c r="D30" s="47"/>
      <c r="E30" s="120" t="s">
        <v>56</v>
      </c>
      <c r="F30" s="122">
        <v>34.5</v>
      </c>
      <c r="G30" s="122"/>
      <c r="H30" s="122"/>
      <c r="I30" s="122"/>
      <c r="J30" s="122"/>
      <c r="N30" s="122">
        <f t="shared" si="0"/>
        <v>34.5</v>
      </c>
      <c r="O30" s="122">
        <f>IF(D30="X",0,IF(E30="X",0,VLOOKUP(E30,'1'!$K$3:$L$16,2,FALSE)))</f>
        <v>255</v>
      </c>
      <c r="P30" s="122">
        <f t="shared" si="1"/>
        <v>8797.5</v>
      </c>
    </row>
    <row r="31" spans="1:16" x14ac:dyDescent="0.35">
      <c r="A31" s="44"/>
      <c r="B31" s="120" t="s">
        <v>336</v>
      </c>
      <c r="C31" s="47" t="s">
        <v>261</v>
      </c>
      <c r="D31" s="47"/>
      <c r="E31" s="120" t="s">
        <v>56</v>
      </c>
      <c r="F31" s="122">
        <v>120</v>
      </c>
      <c r="G31" s="122"/>
      <c r="H31" s="122"/>
      <c r="I31" s="122"/>
      <c r="J31" s="122"/>
      <c r="N31" s="122">
        <f t="shared" si="0"/>
        <v>120</v>
      </c>
      <c r="O31" s="122">
        <f>IF(D31="X",0,IF(E31="X",0,VLOOKUP(E31,'1'!$K$3:$L$16,2,FALSE)))</f>
        <v>255</v>
      </c>
      <c r="P31" s="122">
        <f t="shared" si="1"/>
        <v>30600</v>
      </c>
    </row>
    <row r="32" spans="1:16" x14ac:dyDescent="0.35">
      <c r="A32" s="44"/>
      <c r="B32" s="120">
        <v>3</v>
      </c>
      <c r="C32" s="47" t="s">
        <v>261</v>
      </c>
      <c r="D32" s="47"/>
      <c r="E32" s="120" t="s">
        <v>56</v>
      </c>
      <c r="F32" s="122">
        <v>23.8</v>
      </c>
      <c r="G32" s="122"/>
      <c r="H32" s="122"/>
      <c r="I32" s="122"/>
      <c r="J32" s="122"/>
      <c r="N32" s="122">
        <f t="shared" si="0"/>
        <v>23.8</v>
      </c>
      <c r="O32" s="122">
        <f>IF(D32="X",0,IF(E32="X",0,VLOOKUP(E32,'1'!$K$3:$L$16,2,FALSE)))</f>
        <v>255</v>
      </c>
      <c r="P32" s="122">
        <f t="shared" si="1"/>
        <v>6069</v>
      </c>
    </row>
    <row r="33" spans="1:16" x14ac:dyDescent="0.35">
      <c r="A33" s="44"/>
      <c r="B33" s="120">
        <v>8</v>
      </c>
      <c r="C33" s="47" t="s">
        <v>261</v>
      </c>
      <c r="D33" s="47"/>
      <c r="E33" s="120" t="s">
        <v>56</v>
      </c>
      <c r="F33" s="122">
        <v>23.8</v>
      </c>
      <c r="G33" s="122"/>
      <c r="H33" s="122"/>
      <c r="I33" s="122"/>
      <c r="J33" s="122"/>
      <c r="N33" s="122">
        <f t="shared" si="0"/>
        <v>23.8</v>
      </c>
      <c r="O33" s="122">
        <f>IF(D33="X",0,IF(E33="X",0,VLOOKUP(E33,'1'!$K$3:$L$16,2,FALSE)))</f>
        <v>255</v>
      </c>
      <c r="P33" s="122">
        <f t="shared" si="1"/>
        <v>6069</v>
      </c>
    </row>
    <row r="34" spans="1:16" x14ac:dyDescent="0.35">
      <c r="A34" s="44"/>
      <c r="B34" s="120">
        <v>9</v>
      </c>
      <c r="C34" s="47" t="s">
        <v>261</v>
      </c>
      <c r="D34" s="47"/>
      <c r="E34" s="120" t="s">
        <v>56</v>
      </c>
      <c r="F34" s="122">
        <v>72</v>
      </c>
      <c r="G34" s="122"/>
      <c r="H34" s="122"/>
      <c r="I34" s="122"/>
      <c r="J34" s="122"/>
      <c r="N34" s="122">
        <f t="shared" si="0"/>
        <v>72</v>
      </c>
      <c r="O34" s="122">
        <f>IF(D34="X",0,IF(E34="X",0,VLOOKUP(E34,'1'!$K$3:$L$16,2,FALSE)))</f>
        <v>255</v>
      </c>
      <c r="P34" s="122">
        <f t="shared" si="1"/>
        <v>18360</v>
      </c>
    </row>
    <row r="35" spans="1:16" x14ac:dyDescent="0.35">
      <c r="A35" s="44"/>
      <c r="B35" s="120" t="s">
        <v>337</v>
      </c>
      <c r="C35" s="47" t="s">
        <v>260</v>
      </c>
      <c r="D35" s="47"/>
      <c r="E35" s="120" t="s">
        <v>54</v>
      </c>
      <c r="F35" s="122"/>
      <c r="G35" s="122"/>
      <c r="H35" s="122"/>
      <c r="I35" s="122">
        <v>9.35</v>
      </c>
      <c r="J35" s="122"/>
      <c r="N35" s="122">
        <f t="shared" si="0"/>
        <v>9.35</v>
      </c>
      <c r="O35" s="122">
        <f>IF(D35="X",0,IF(E35="X",0,VLOOKUP(E35,'1'!$K$3:$L$16,2,FALSE)))</f>
        <v>255</v>
      </c>
      <c r="P35" s="122">
        <f t="shared" si="1"/>
        <v>2384.25</v>
      </c>
    </row>
    <row r="36" spans="1:16" x14ac:dyDescent="0.35">
      <c r="A36" s="44"/>
      <c r="B36" s="120">
        <v>15</v>
      </c>
      <c r="C36" s="47" t="s">
        <v>261</v>
      </c>
      <c r="D36" s="47"/>
      <c r="E36" s="120" t="s">
        <v>56</v>
      </c>
      <c r="F36" s="122">
        <v>34.65</v>
      </c>
      <c r="G36" s="122"/>
      <c r="H36" s="122"/>
      <c r="I36" s="122"/>
      <c r="J36" s="122"/>
      <c r="N36" s="122">
        <f t="shared" si="0"/>
        <v>34.65</v>
      </c>
      <c r="O36" s="122">
        <f>IF(D36="X",0,IF(E36="X",0,VLOOKUP(E36,'1'!$K$3:$L$16,2,FALSE)))</f>
        <v>255</v>
      </c>
      <c r="P36" s="122">
        <f t="shared" si="1"/>
        <v>8835.75</v>
      </c>
    </row>
    <row r="37" spans="1:16" x14ac:dyDescent="0.35">
      <c r="A37" s="44"/>
      <c r="B37" s="120" t="s">
        <v>338</v>
      </c>
      <c r="C37" s="47" t="s">
        <v>255</v>
      </c>
      <c r="D37" s="47"/>
      <c r="E37" s="120" t="s">
        <v>53</v>
      </c>
      <c r="F37" s="122">
        <v>32.35</v>
      </c>
      <c r="G37" s="122"/>
      <c r="H37" s="122"/>
      <c r="I37" s="122"/>
      <c r="J37" s="122"/>
      <c r="N37" s="122">
        <f t="shared" si="0"/>
        <v>32.35</v>
      </c>
      <c r="O37" s="122">
        <f>IF(D37="X",0,IF(E37="X",0,VLOOKUP(E37,'1'!$K$3:$L$16,2,FALSE)))</f>
        <v>255</v>
      </c>
      <c r="P37" s="122">
        <f t="shared" si="1"/>
        <v>8249.25</v>
      </c>
    </row>
    <row r="38" spans="1:16" x14ac:dyDescent="0.35">
      <c r="A38" s="44"/>
      <c r="B38" s="120" t="s">
        <v>339</v>
      </c>
      <c r="C38" s="47" t="s">
        <v>340</v>
      </c>
      <c r="D38" s="47"/>
      <c r="E38" s="120" t="s">
        <v>54</v>
      </c>
      <c r="F38" s="122"/>
      <c r="G38" s="122">
        <v>2.8</v>
      </c>
      <c r="H38" s="122"/>
      <c r="I38" s="122"/>
      <c r="J38" s="122"/>
      <c r="N38" s="122">
        <f t="shared" si="0"/>
        <v>2.8</v>
      </c>
      <c r="O38" s="122">
        <f>IF(D38="X",0,IF(E38="X",0,VLOOKUP(E38,'1'!$K$3:$L$16,2,FALSE)))</f>
        <v>255</v>
      </c>
      <c r="P38" s="122">
        <f t="shared" si="1"/>
        <v>714</v>
      </c>
    </row>
    <row r="39" spans="1:16" x14ac:dyDescent="0.35">
      <c r="A39" s="44"/>
      <c r="B39" s="120" t="s">
        <v>341</v>
      </c>
      <c r="C39" s="47" t="s">
        <v>258</v>
      </c>
      <c r="D39" s="47"/>
      <c r="E39" s="120" t="s">
        <v>58</v>
      </c>
      <c r="F39" s="122"/>
      <c r="G39" s="122">
        <v>4.1500000000000004</v>
      </c>
      <c r="H39" s="122"/>
      <c r="I39" s="122"/>
      <c r="J39" s="122"/>
      <c r="N39" s="122">
        <f t="shared" si="0"/>
        <v>4.1500000000000004</v>
      </c>
      <c r="O39" s="122">
        <f>IF(D39="X",0,IF(E39="X",0,VLOOKUP(E39,'1'!$K$3:$L$16,2,FALSE)))</f>
        <v>255</v>
      </c>
      <c r="P39" s="122">
        <f t="shared" si="1"/>
        <v>1058.25</v>
      </c>
    </row>
    <row r="40" spans="1:16" x14ac:dyDescent="0.35">
      <c r="A40" s="44"/>
      <c r="B40" s="120" t="s">
        <v>336</v>
      </c>
      <c r="C40" s="47" t="s">
        <v>259</v>
      </c>
      <c r="D40" s="47"/>
      <c r="E40" s="120" t="s">
        <v>53</v>
      </c>
      <c r="F40" s="122">
        <v>11.15</v>
      </c>
      <c r="G40" s="122"/>
      <c r="H40" s="122"/>
      <c r="I40" s="122"/>
      <c r="J40" s="122"/>
      <c r="N40" s="122">
        <f t="shared" si="0"/>
        <v>11.15</v>
      </c>
      <c r="O40" s="122">
        <f>IF(D40="X",0,IF(E40="X",0,VLOOKUP(E40,'1'!$K$3:$L$16,2,FALSE)))</f>
        <v>255</v>
      </c>
      <c r="P40" s="122">
        <f t="shared" si="1"/>
        <v>2843.25</v>
      </c>
    </row>
    <row r="41" spans="1:16" x14ac:dyDescent="0.35">
      <c r="A41" s="44"/>
      <c r="B41" s="120" t="s">
        <v>342</v>
      </c>
      <c r="C41" s="47" t="s">
        <v>259</v>
      </c>
      <c r="D41" s="47"/>
      <c r="E41" s="120" t="s">
        <v>53</v>
      </c>
      <c r="F41" s="122">
        <v>11.1</v>
      </c>
      <c r="G41" s="122"/>
      <c r="H41" s="122"/>
      <c r="I41" s="122"/>
      <c r="J41" s="122"/>
      <c r="N41" s="122">
        <f t="shared" si="0"/>
        <v>11.1</v>
      </c>
      <c r="O41" s="122">
        <f>IF(D41="X",0,IF(E41="X",0,VLOOKUP(E41,'1'!$K$3:$L$16,2,FALSE)))</f>
        <v>255</v>
      </c>
      <c r="P41" s="122">
        <f t="shared" si="1"/>
        <v>2830.5</v>
      </c>
    </row>
    <row r="42" spans="1:16" x14ac:dyDescent="0.35">
      <c r="A42" s="44"/>
      <c r="B42" s="120" t="s">
        <v>326</v>
      </c>
      <c r="C42" s="47" t="s">
        <v>260</v>
      </c>
      <c r="D42" s="47"/>
      <c r="E42" s="120" t="s">
        <v>54</v>
      </c>
      <c r="F42" s="122"/>
      <c r="G42" s="122"/>
      <c r="H42" s="122"/>
      <c r="I42" s="122"/>
      <c r="J42" s="122">
        <v>12.5</v>
      </c>
      <c r="N42" s="122">
        <f t="shared" si="0"/>
        <v>12.5</v>
      </c>
      <c r="O42" s="122">
        <f>IF(D42="X",0,IF(E42="X",0,VLOOKUP(E42,'1'!$K$3:$L$16,2,FALSE)))</f>
        <v>255</v>
      </c>
      <c r="P42" s="122">
        <f t="shared" si="1"/>
        <v>3187.5</v>
      </c>
    </row>
    <row r="43" spans="1:16" x14ac:dyDescent="0.35">
      <c r="A43" s="44"/>
      <c r="B43" s="120" t="s">
        <v>343</v>
      </c>
      <c r="C43" s="47" t="s">
        <v>257</v>
      </c>
      <c r="D43" s="47"/>
      <c r="E43" s="120" t="s">
        <v>53</v>
      </c>
      <c r="F43" s="122">
        <v>5.4</v>
      </c>
      <c r="G43" s="122"/>
      <c r="H43" s="122"/>
      <c r="I43" s="122"/>
      <c r="J43" s="122"/>
      <c r="N43" s="122">
        <f t="shared" si="0"/>
        <v>5.4</v>
      </c>
      <c r="O43" s="122">
        <f>IF(D43="X",0,IF(E43="X",0,VLOOKUP(E43,'1'!$K$3:$L$16,2,FALSE)))</f>
        <v>255</v>
      </c>
      <c r="P43" s="122">
        <f t="shared" si="1"/>
        <v>1377</v>
      </c>
    </row>
    <row r="44" spans="1:16" x14ac:dyDescent="0.35">
      <c r="A44" s="44"/>
      <c r="B44" s="120">
        <v>26</v>
      </c>
      <c r="C44" s="47" t="s">
        <v>263</v>
      </c>
      <c r="D44" s="47"/>
      <c r="E44" s="120" t="s">
        <v>54</v>
      </c>
      <c r="F44" s="122"/>
      <c r="G44" s="122">
        <v>11</v>
      </c>
      <c r="H44" s="122"/>
      <c r="I44" s="122"/>
      <c r="J44" s="122"/>
      <c r="N44" s="122">
        <f t="shared" si="0"/>
        <v>11</v>
      </c>
      <c r="O44" s="122">
        <f>IF(D44="X",0,IF(E44="X",0,VLOOKUP(E44,'1'!$K$3:$L$16,2,FALSE)))</f>
        <v>255</v>
      </c>
      <c r="P44" s="122">
        <f t="shared" si="1"/>
        <v>2805</v>
      </c>
    </row>
    <row r="45" spans="1:16" x14ac:dyDescent="0.35">
      <c r="A45" s="44"/>
      <c r="B45" s="120">
        <v>28</v>
      </c>
      <c r="C45" s="47" t="s">
        <v>258</v>
      </c>
      <c r="D45" s="47"/>
      <c r="E45" s="120" t="s">
        <v>58</v>
      </c>
      <c r="F45" s="122"/>
      <c r="G45" s="122">
        <v>4</v>
      </c>
      <c r="H45" s="122"/>
      <c r="I45" s="122"/>
      <c r="J45" s="122"/>
      <c r="N45" s="122">
        <f t="shared" si="0"/>
        <v>4</v>
      </c>
      <c r="O45" s="122">
        <f>IF(D45="X",0,IF(E45="X",0,VLOOKUP(E45,'1'!$K$3:$L$16,2,FALSE)))</f>
        <v>255</v>
      </c>
      <c r="P45" s="122">
        <f t="shared" si="1"/>
        <v>1020</v>
      </c>
    </row>
    <row r="46" spans="1:16" x14ac:dyDescent="0.35">
      <c r="A46" s="44"/>
      <c r="B46" s="120">
        <v>29</v>
      </c>
      <c r="C46" s="47" t="s">
        <v>265</v>
      </c>
      <c r="D46" s="47"/>
      <c r="E46" s="120" t="s">
        <v>53</v>
      </c>
      <c r="F46" s="122">
        <v>185</v>
      </c>
      <c r="G46" s="122"/>
      <c r="H46" s="122"/>
      <c r="I46" s="122"/>
      <c r="J46" s="122"/>
      <c r="N46" s="122">
        <f t="shared" si="0"/>
        <v>185</v>
      </c>
      <c r="O46" s="122">
        <f>IF(D46="X",0,IF(E46="X",0,VLOOKUP(E46,'1'!$K$3:$L$16,2,FALSE)))</f>
        <v>255</v>
      </c>
      <c r="P46" s="122">
        <f t="shared" si="1"/>
        <v>47175</v>
      </c>
    </row>
    <row r="47" spans="1:16" x14ac:dyDescent="0.35">
      <c r="A47" s="44"/>
      <c r="B47" s="120">
        <v>30</v>
      </c>
      <c r="C47" s="47" t="s">
        <v>266</v>
      </c>
      <c r="D47" s="47"/>
      <c r="E47" s="120" t="s">
        <v>187</v>
      </c>
      <c r="F47" s="122"/>
      <c r="G47" s="122">
        <v>6</v>
      </c>
      <c r="H47" s="122"/>
      <c r="I47" s="122"/>
      <c r="J47" s="122"/>
      <c r="N47" s="122">
        <f t="shared" si="0"/>
        <v>6</v>
      </c>
      <c r="O47" s="122">
        <f>IF(D47="X",0,IF(E47="X",0,VLOOKUP(E47,'1'!$K$3:$L$16,2,FALSE)))</f>
        <v>255</v>
      </c>
      <c r="P47" s="122">
        <f t="shared" si="1"/>
        <v>1530</v>
      </c>
    </row>
    <row r="48" spans="1:16" x14ac:dyDescent="0.35">
      <c r="A48" s="44"/>
      <c r="B48" s="120">
        <v>32</v>
      </c>
      <c r="C48" s="47" t="s">
        <v>266</v>
      </c>
      <c r="D48" s="47"/>
      <c r="E48" s="120" t="s">
        <v>187</v>
      </c>
      <c r="F48" s="122"/>
      <c r="G48" s="122">
        <v>6</v>
      </c>
      <c r="H48" s="122"/>
      <c r="I48" s="122"/>
      <c r="J48" s="122"/>
      <c r="N48" s="122">
        <f t="shared" si="0"/>
        <v>6</v>
      </c>
      <c r="O48" s="122">
        <f>IF(D48="X",0,IF(E48="X",0,VLOOKUP(E48,'1'!$K$3:$L$16,2,FALSE)))</f>
        <v>255</v>
      </c>
      <c r="P48" s="122">
        <f t="shared" si="1"/>
        <v>1530</v>
      </c>
    </row>
    <row r="49" spans="1:16" x14ac:dyDescent="0.35">
      <c r="A49" s="44"/>
      <c r="B49" s="120">
        <v>39</v>
      </c>
      <c r="C49" s="47" t="s">
        <v>268</v>
      </c>
      <c r="D49" s="47"/>
      <c r="E49" s="120" t="s">
        <v>56</v>
      </c>
      <c r="F49" s="122">
        <v>23</v>
      </c>
      <c r="G49" s="122"/>
      <c r="H49" s="122"/>
      <c r="I49" s="122"/>
      <c r="J49" s="122"/>
      <c r="N49" s="122">
        <f t="shared" si="0"/>
        <v>23</v>
      </c>
      <c r="O49" s="122">
        <f>IF(D49="X",0,IF(E49="X",0,VLOOKUP(E49,'1'!$K$3:$L$16,2,FALSE)))</f>
        <v>255</v>
      </c>
      <c r="P49" s="122">
        <f t="shared" si="1"/>
        <v>5865</v>
      </c>
    </row>
    <row r="50" spans="1:16" x14ac:dyDescent="0.35">
      <c r="A50" s="44"/>
      <c r="B50" s="120">
        <v>40</v>
      </c>
      <c r="C50" s="47" t="s">
        <v>269</v>
      </c>
      <c r="D50" s="47"/>
      <c r="E50" s="120" t="s">
        <v>54</v>
      </c>
      <c r="F50" s="122">
        <v>11.4</v>
      </c>
      <c r="G50" s="122"/>
      <c r="H50" s="122"/>
      <c r="I50" s="122"/>
      <c r="J50" s="122"/>
      <c r="N50" s="122">
        <f t="shared" si="0"/>
        <v>11.4</v>
      </c>
      <c r="O50" s="122">
        <f>IF(D50="X",0,IF(E50="X",0,VLOOKUP(E50,'1'!$K$3:$L$16,2,FALSE)))</f>
        <v>255</v>
      </c>
      <c r="P50" s="122">
        <f t="shared" si="1"/>
        <v>2907</v>
      </c>
    </row>
    <row r="51" spans="1:16" x14ac:dyDescent="0.35">
      <c r="A51" s="44"/>
      <c r="B51" s="120">
        <v>41</v>
      </c>
      <c r="C51" s="47" t="s">
        <v>270</v>
      </c>
      <c r="D51" s="47"/>
      <c r="E51" s="120" t="s">
        <v>53</v>
      </c>
      <c r="F51" s="122">
        <v>23</v>
      </c>
      <c r="G51" s="122"/>
      <c r="H51" s="122"/>
      <c r="I51" s="122"/>
      <c r="J51" s="122"/>
      <c r="N51" s="122">
        <f t="shared" si="0"/>
        <v>23</v>
      </c>
      <c r="O51" s="122">
        <f>IF(D51="X",0,IF(E51="X",0,VLOOKUP(E51,'1'!$K$3:$L$16,2,FALSE)))</f>
        <v>255</v>
      </c>
      <c r="P51" s="122">
        <f t="shared" si="1"/>
        <v>5865</v>
      </c>
    </row>
    <row r="52" spans="1:16" x14ac:dyDescent="0.35">
      <c r="A52" s="44"/>
      <c r="B52" s="120" t="s">
        <v>344</v>
      </c>
      <c r="C52" s="47" t="s">
        <v>330</v>
      </c>
      <c r="D52" s="47"/>
      <c r="E52" s="120" t="s">
        <v>54</v>
      </c>
      <c r="F52" s="122"/>
      <c r="G52" s="122">
        <v>52.5</v>
      </c>
      <c r="H52" s="122"/>
      <c r="I52" s="122"/>
      <c r="J52" s="122"/>
      <c r="N52" s="122">
        <f t="shared" si="0"/>
        <v>52.5</v>
      </c>
      <c r="O52" s="122">
        <f>IF(D52="X",0,IF(E52="X",0,VLOOKUP(E52,'1'!$K$3:$L$16,2,FALSE)))</f>
        <v>255</v>
      </c>
      <c r="P52" s="122">
        <f t="shared" si="1"/>
        <v>13387.5</v>
      </c>
    </row>
    <row r="53" spans="1:16" x14ac:dyDescent="0.35">
      <c r="A53" s="44"/>
      <c r="B53" s="120" t="s">
        <v>345</v>
      </c>
      <c r="C53" s="47" t="s">
        <v>261</v>
      </c>
      <c r="D53" s="47"/>
      <c r="E53" s="120" t="s">
        <v>56</v>
      </c>
      <c r="F53" s="122">
        <v>112.25</v>
      </c>
      <c r="G53" s="122"/>
      <c r="H53" s="122"/>
      <c r="I53" s="122"/>
      <c r="J53" s="122"/>
      <c r="N53" s="122">
        <f t="shared" si="0"/>
        <v>112.25</v>
      </c>
      <c r="O53" s="122">
        <f>IF(D53="X",0,IF(E53="X",0,VLOOKUP(E53,'1'!$K$3:$L$16,2,FALSE)))</f>
        <v>255</v>
      </c>
      <c r="P53" s="122">
        <f t="shared" si="1"/>
        <v>28623.75</v>
      </c>
    </row>
    <row r="54" spans="1:16" x14ac:dyDescent="0.35">
      <c r="A54" s="44"/>
      <c r="B54" s="120" t="s">
        <v>346</v>
      </c>
      <c r="C54" s="47" t="s">
        <v>347</v>
      </c>
      <c r="D54" s="47"/>
      <c r="E54" s="120" t="s">
        <v>54</v>
      </c>
      <c r="F54" s="122"/>
      <c r="G54" s="122">
        <v>2.6</v>
      </c>
      <c r="H54" s="122"/>
      <c r="I54" s="122"/>
      <c r="J54" s="122"/>
      <c r="N54" s="122">
        <f t="shared" si="0"/>
        <v>2.6</v>
      </c>
      <c r="O54" s="122">
        <f>IF(D54="X",0,IF(E54="X",0,VLOOKUP(E54,'1'!$K$3:$L$16,2,FALSE)))</f>
        <v>255</v>
      </c>
      <c r="P54" s="122">
        <f t="shared" si="1"/>
        <v>663</v>
      </c>
    </row>
    <row r="55" spans="1:16" x14ac:dyDescent="0.35">
      <c r="A55" s="44"/>
      <c r="B55" s="171" t="s">
        <v>348</v>
      </c>
      <c r="C55" s="47" t="s">
        <v>258</v>
      </c>
      <c r="D55" s="172"/>
      <c r="E55" s="171" t="s">
        <v>58</v>
      </c>
      <c r="F55" s="173"/>
      <c r="G55" s="173">
        <v>4.0999999999999996</v>
      </c>
      <c r="H55" s="173"/>
      <c r="I55" s="173"/>
      <c r="J55" s="122"/>
      <c r="N55" s="122">
        <f t="shared" si="0"/>
        <v>4.0999999999999996</v>
      </c>
      <c r="O55" s="122">
        <f>IF(D55="X",0,IF(E55="X",0,VLOOKUP(E55,'1'!$K$3:$L$16,2,FALSE)))</f>
        <v>255</v>
      </c>
      <c r="P55" s="122">
        <f t="shared" si="1"/>
        <v>1045.5</v>
      </c>
    </row>
    <row r="56" spans="1:16" x14ac:dyDescent="0.35">
      <c r="A56" s="44"/>
      <c r="B56" s="171">
        <v>48</v>
      </c>
      <c r="C56" s="47" t="s">
        <v>261</v>
      </c>
      <c r="D56" s="172"/>
      <c r="E56" s="171" t="s">
        <v>56</v>
      </c>
      <c r="F56" s="173">
        <v>23.1</v>
      </c>
      <c r="G56" s="173"/>
      <c r="H56" s="173"/>
      <c r="I56" s="173"/>
      <c r="J56" s="122"/>
      <c r="N56" s="122">
        <f t="shared" si="0"/>
        <v>23.1</v>
      </c>
      <c r="O56" s="122">
        <f>IF(D56="X",0,IF(E56="X",0,VLOOKUP(E56,'1'!$K$3:$L$16,2,FALSE)))</f>
        <v>255</v>
      </c>
      <c r="P56" s="122">
        <f t="shared" si="1"/>
        <v>5890.5</v>
      </c>
    </row>
    <row r="57" spans="1:16" x14ac:dyDescent="0.35">
      <c r="A57" s="44"/>
      <c r="B57" s="171">
        <v>49</v>
      </c>
      <c r="C57" s="47" t="s">
        <v>261</v>
      </c>
      <c r="D57" s="172"/>
      <c r="E57" s="171" t="s">
        <v>56</v>
      </c>
      <c r="F57" s="173">
        <v>47.6</v>
      </c>
      <c r="G57" s="173"/>
      <c r="H57" s="173"/>
      <c r="I57" s="173"/>
      <c r="J57" s="122"/>
      <c r="N57" s="122">
        <f t="shared" si="0"/>
        <v>47.6</v>
      </c>
      <c r="O57" s="122">
        <f>IF(D57="X",0,IF(E57="X",0,VLOOKUP(E57,'1'!$K$3:$L$16,2,FALSE)))</f>
        <v>255</v>
      </c>
      <c r="P57" s="122">
        <f t="shared" si="1"/>
        <v>12138</v>
      </c>
    </row>
    <row r="58" spans="1:16" x14ac:dyDescent="0.35">
      <c r="A58" s="44"/>
      <c r="B58" s="171">
        <v>50</v>
      </c>
      <c r="C58" s="47" t="s">
        <v>266</v>
      </c>
      <c r="D58" s="172"/>
      <c r="E58" s="171" t="s">
        <v>187</v>
      </c>
      <c r="F58" s="173"/>
      <c r="G58" s="173">
        <v>4.8499999999999996</v>
      </c>
      <c r="H58" s="173"/>
      <c r="I58" s="173"/>
      <c r="J58" s="122"/>
      <c r="N58" s="122">
        <f t="shared" si="0"/>
        <v>4.8499999999999996</v>
      </c>
      <c r="O58" s="122">
        <f>IF(D58="X",0,IF(E58="X",0,VLOOKUP(E58,'1'!$K$3:$L$16,2,FALSE)))</f>
        <v>255</v>
      </c>
      <c r="P58" s="122">
        <f t="shared" si="1"/>
        <v>1236.75</v>
      </c>
    </row>
    <row r="59" spans="1:16" x14ac:dyDescent="0.35">
      <c r="A59" s="44"/>
      <c r="B59" s="171">
        <v>51</v>
      </c>
      <c r="C59" s="47" t="s">
        <v>266</v>
      </c>
      <c r="D59" s="172"/>
      <c r="E59" s="171" t="s">
        <v>187</v>
      </c>
      <c r="F59" s="173"/>
      <c r="G59" s="173">
        <v>4.8499999999999996</v>
      </c>
      <c r="H59" s="173"/>
      <c r="I59" s="173"/>
      <c r="J59" s="122"/>
      <c r="N59" s="122">
        <f t="shared" si="0"/>
        <v>4.8499999999999996</v>
      </c>
      <c r="O59" s="122">
        <f>IF(D59="X",0,IF(E59="X",0,VLOOKUP(E59,'1'!$K$3:$L$16,2,FALSE)))</f>
        <v>255</v>
      </c>
      <c r="P59" s="122">
        <f t="shared" si="1"/>
        <v>1236.75</v>
      </c>
    </row>
    <row r="60" spans="1:16" x14ac:dyDescent="0.35">
      <c r="A60" s="44"/>
      <c r="B60" s="171" t="s">
        <v>349</v>
      </c>
      <c r="C60" s="47" t="s">
        <v>350</v>
      </c>
      <c r="D60" s="172"/>
      <c r="E60" s="171" t="s">
        <v>54</v>
      </c>
      <c r="F60" s="173"/>
      <c r="G60" s="173">
        <v>72.5</v>
      </c>
      <c r="H60" s="173"/>
      <c r="I60" s="173"/>
      <c r="J60" s="122"/>
      <c r="N60" s="122">
        <f t="shared" si="0"/>
        <v>72.5</v>
      </c>
      <c r="O60" s="122">
        <f>IF(D60="X",0,IF(E60="X",0,VLOOKUP(E60,'1'!$K$3:$L$16,2,FALSE)))</f>
        <v>255</v>
      </c>
      <c r="P60" s="122">
        <f t="shared" si="1"/>
        <v>18487.5</v>
      </c>
    </row>
    <row r="61" spans="1:16" x14ac:dyDescent="0.35">
      <c r="A61" s="44"/>
      <c r="B61" s="171" t="s">
        <v>351</v>
      </c>
      <c r="C61" s="47" t="s">
        <v>260</v>
      </c>
      <c r="D61" s="172"/>
      <c r="E61" s="171" t="s">
        <v>54</v>
      </c>
      <c r="F61" s="173"/>
      <c r="G61" s="173"/>
      <c r="H61" s="173"/>
      <c r="I61" s="173"/>
      <c r="J61" s="122">
        <v>12.5</v>
      </c>
      <c r="N61" s="122">
        <f t="shared" si="0"/>
        <v>12.5</v>
      </c>
      <c r="O61" s="122">
        <f>IF(D61="X",0,IF(E61="X",0,VLOOKUP(E61,'1'!$K$3:$L$16,2,FALSE)))</f>
        <v>255</v>
      </c>
      <c r="P61" s="122">
        <f t="shared" si="1"/>
        <v>3187.5</v>
      </c>
    </row>
    <row r="62" spans="1:16" x14ac:dyDescent="0.35">
      <c r="A62" s="44"/>
      <c r="B62" s="171" t="s">
        <v>352</v>
      </c>
      <c r="C62" s="47" t="s">
        <v>261</v>
      </c>
      <c r="D62" s="172"/>
      <c r="E62" s="171" t="s">
        <v>56</v>
      </c>
      <c r="F62" s="173">
        <v>42.1</v>
      </c>
      <c r="G62" s="173"/>
      <c r="H62" s="173"/>
      <c r="I62" s="173"/>
      <c r="J62" s="122"/>
      <c r="N62" s="122">
        <f t="shared" si="0"/>
        <v>42.1</v>
      </c>
      <c r="O62" s="122">
        <f>IF(D62="X",0,IF(E62="X",0,VLOOKUP(E62,'1'!$K$3:$L$16,2,FALSE)))</f>
        <v>255</v>
      </c>
      <c r="P62" s="122">
        <f t="shared" si="1"/>
        <v>10735.5</v>
      </c>
    </row>
    <row r="63" spans="1:16" x14ac:dyDescent="0.35">
      <c r="A63" s="44"/>
      <c r="B63" s="171" t="s">
        <v>353</v>
      </c>
      <c r="C63" s="47" t="s">
        <v>354</v>
      </c>
      <c r="D63" s="172"/>
      <c r="E63" s="171" t="s">
        <v>56</v>
      </c>
      <c r="F63" s="173">
        <v>19.149999999999999</v>
      </c>
      <c r="G63" s="173"/>
      <c r="H63" s="173"/>
      <c r="I63" s="173"/>
      <c r="J63" s="122"/>
      <c r="N63" s="122">
        <f t="shared" si="0"/>
        <v>19.149999999999999</v>
      </c>
      <c r="O63" s="122">
        <f>IF(D63="X",0,IF(E63="X",0,VLOOKUP(E63,'1'!$K$3:$L$16,2,FALSE)))</f>
        <v>255</v>
      </c>
      <c r="P63" s="122">
        <f t="shared" si="1"/>
        <v>4883.25</v>
      </c>
    </row>
    <row r="64" spans="1:16" x14ac:dyDescent="0.35">
      <c r="A64" s="44"/>
      <c r="B64" s="171" t="s">
        <v>355</v>
      </c>
      <c r="C64" s="47" t="s">
        <v>356</v>
      </c>
      <c r="D64" s="172"/>
      <c r="E64" s="171" t="s">
        <v>58</v>
      </c>
      <c r="F64" s="173"/>
      <c r="G64" s="173">
        <v>4.0999999999999996</v>
      </c>
      <c r="H64" s="173"/>
      <c r="I64" s="173"/>
      <c r="J64" s="122"/>
      <c r="N64" s="122">
        <f t="shared" ref="N64:N121" si="2">SUM(F64:M64)</f>
        <v>4.0999999999999996</v>
      </c>
      <c r="O64" s="122">
        <f>IF(D64="X",0,IF(E64="X",0,VLOOKUP(E64,'1'!$K$3:$L$16,2,FALSE)))</f>
        <v>255</v>
      </c>
      <c r="P64" s="122">
        <f t="shared" ref="P64:P121" si="3">N64*O64</f>
        <v>1045.5</v>
      </c>
    </row>
    <row r="65" spans="1:16" x14ac:dyDescent="0.35">
      <c r="A65" s="44"/>
      <c r="B65" s="171" t="s">
        <v>357</v>
      </c>
      <c r="C65" s="47" t="s">
        <v>261</v>
      </c>
      <c r="D65" s="172"/>
      <c r="E65" s="171" t="s">
        <v>56</v>
      </c>
      <c r="F65" s="173">
        <v>38.700000000000003</v>
      </c>
      <c r="G65" s="173"/>
      <c r="H65" s="173"/>
      <c r="I65" s="173"/>
      <c r="J65" s="122"/>
      <c r="N65" s="122">
        <f t="shared" si="2"/>
        <v>38.700000000000003</v>
      </c>
      <c r="O65" s="122">
        <f>IF(D65="X",0,IF(E65="X",0,VLOOKUP(E65,'1'!$K$3:$L$16,2,FALSE)))</f>
        <v>255</v>
      </c>
      <c r="P65" s="122">
        <f t="shared" si="3"/>
        <v>9868.5</v>
      </c>
    </row>
    <row r="66" spans="1:16" x14ac:dyDescent="0.35">
      <c r="A66" s="44"/>
      <c r="B66" s="171" t="s">
        <v>358</v>
      </c>
      <c r="C66" s="47" t="s">
        <v>330</v>
      </c>
      <c r="D66" s="172"/>
      <c r="E66" s="171" t="s">
        <v>54</v>
      </c>
      <c r="F66" s="173"/>
      <c r="G66" s="173">
        <v>19.55</v>
      </c>
      <c r="H66" s="173"/>
      <c r="I66" s="173"/>
      <c r="J66" s="122"/>
      <c r="N66" s="122">
        <f t="shared" si="2"/>
        <v>19.55</v>
      </c>
      <c r="O66" s="122">
        <f>IF(D66="X",0,IF(E66="X",0,VLOOKUP(E66,'1'!$K$3:$L$16,2,FALSE)))</f>
        <v>255</v>
      </c>
      <c r="P66" s="122">
        <f t="shared" si="3"/>
        <v>4985.25</v>
      </c>
    </row>
    <row r="67" spans="1:16" x14ac:dyDescent="0.35">
      <c r="A67" s="44"/>
      <c r="B67" s="171" t="s">
        <v>359</v>
      </c>
      <c r="C67" s="47" t="s">
        <v>354</v>
      </c>
      <c r="D67" s="172"/>
      <c r="E67" s="171" t="s">
        <v>56</v>
      </c>
      <c r="F67" s="173"/>
      <c r="G67" s="173">
        <v>36.799999999999997</v>
      </c>
      <c r="H67" s="173"/>
      <c r="I67" s="173"/>
      <c r="J67" s="122"/>
      <c r="N67" s="122">
        <f t="shared" si="2"/>
        <v>36.799999999999997</v>
      </c>
      <c r="O67" s="122">
        <f>IF(D67="X",0,IF(E67="X",0,VLOOKUP(E67,'1'!$K$3:$L$16,2,FALSE)))</f>
        <v>255</v>
      </c>
      <c r="P67" s="122">
        <f t="shared" si="3"/>
        <v>9384</v>
      </c>
    </row>
    <row r="68" spans="1:16" x14ac:dyDescent="0.35">
      <c r="A68" s="44"/>
      <c r="B68" s="171">
        <v>71</v>
      </c>
      <c r="C68" s="47" t="s">
        <v>261</v>
      </c>
      <c r="D68" s="172"/>
      <c r="E68" s="171" t="s">
        <v>56</v>
      </c>
      <c r="F68" s="173">
        <v>19.350000000000001</v>
      </c>
      <c r="G68" s="173"/>
      <c r="H68" s="173"/>
      <c r="I68" s="173"/>
      <c r="J68" s="122"/>
      <c r="N68" s="122">
        <f t="shared" si="2"/>
        <v>19.350000000000001</v>
      </c>
      <c r="O68" s="122">
        <f>IF(D68="X",0,IF(E68="X",0,VLOOKUP(E68,'1'!$K$3:$L$16,2,FALSE)))</f>
        <v>255</v>
      </c>
      <c r="P68" s="122">
        <f t="shared" si="3"/>
        <v>4934.25</v>
      </c>
    </row>
    <row r="69" spans="1:16" x14ac:dyDescent="0.35">
      <c r="A69" s="44"/>
      <c r="B69" s="171">
        <v>72</v>
      </c>
      <c r="C69" s="47" t="s">
        <v>261</v>
      </c>
      <c r="D69" s="172"/>
      <c r="E69" s="171" t="s">
        <v>56</v>
      </c>
      <c r="F69" s="173">
        <v>60</v>
      </c>
      <c r="G69" s="173"/>
      <c r="H69" s="173"/>
      <c r="I69" s="173"/>
      <c r="J69" s="122"/>
      <c r="N69" s="122">
        <f t="shared" si="2"/>
        <v>60</v>
      </c>
      <c r="O69" s="122">
        <f>IF(D69="X",0,IF(E69="X",0,VLOOKUP(E69,'1'!$K$3:$L$16,2,FALSE)))</f>
        <v>255</v>
      </c>
      <c r="P69" s="122">
        <f t="shared" si="3"/>
        <v>15300</v>
      </c>
    </row>
    <row r="70" spans="1:16" x14ac:dyDescent="0.35">
      <c r="A70" s="44"/>
      <c r="B70" s="171" t="s">
        <v>360</v>
      </c>
      <c r="C70" s="47" t="s">
        <v>354</v>
      </c>
      <c r="D70" s="172"/>
      <c r="E70" s="171" t="s">
        <v>56</v>
      </c>
      <c r="F70" s="173">
        <v>38.049999999999997</v>
      </c>
      <c r="G70" s="173"/>
      <c r="H70" s="173"/>
      <c r="I70" s="173"/>
      <c r="J70" s="132"/>
      <c r="K70" s="132"/>
      <c r="L70" s="132"/>
      <c r="M70" s="132"/>
      <c r="N70" s="122">
        <f t="shared" ref="N70:N72" si="4">SUM(F70:M70)</f>
        <v>38.049999999999997</v>
      </c>
      <c r="O70" s="122">
        <f>IF(D70="X",0,IF(E70="X",0,VLOOKUP(E70,'1'!$K$3:$L$16,2,FALSE)))</f>
        <v>255</v>
      </c>
      <c r="P70" s="122">
        <f t="shared" ref="P70:P72" si="5">N70*O70</f>
        <v>9702.75</v>
      </c>
    </row>
    <row r="71" spans="1:16" x14ac:dyDescent="0.35">
      <c r="A71" s="44"/>
      <c r="B71" s="171">
        <v>73</v>
      </c>
      <c r="C71" s="47" t="s">
        <v>354</v>
      </c>
      <c r="D71" s="172"/>
      <c r="E71" s="171" t="s">
        <v>56</v>
      </c>
      <c r="F71" s="173">
        <v>19.350000000000001</v>
      </c>
      <c r="G71" s="173"/>
      <c r="H71" s="173"/>
      <c r="I71" s="173"/>
      <c r="J71" s="122"/>
      <c r="N71" s="122">
        <f t="shared" si="4"/>
        <v>19.350000000000001</v>
      </c>
      <c r="O71" s="122">
        <f>IF(D71="X",0,IF(E71="X",0,VLOOKUP(E71,'1'!$K$3:$L$16,2,FALSE)))</f>
        <v>255</v>
      </c>
      <c r="P71" s="122">
        <f t="shared" si="5"/>
        <v>4934.25</v>
      </c>
    </row>
    <row r="72" spans="1:16" x14ac:dyDescent="0.35">
      <c r="A72" s="44"/>
      <c r="B72" s="171">
        <v>63</v>
      </c>
      <c r="C72" s="47" t="s">
        <v>361</v>
      </c>
      <c r="D72" s="172"/>
      <c r="E72" s="171" t="s">
        <v>54</v>
      </c>
      <c r="F72" s="173"/>
      <c r="G72" s="173">
        <v>4.1500000000000004</v>
      </c>
      <c r="H72" s="173"/>
      <c r="I72" s="173"/>
      <c r="J72" s="122"/>
      <c r="N72" s="122">
        <f t="shared" si="4"/>
        <v>4.1500000000000004</v>
      </c>
      <c r="O72" s="122">
        <f>IF(D72="X",0,IF(E72="X",0,VLOOKUP(E72,'1'!$K$3:$L$16,2,FALSE)))</f>
        <v>255</v>
      </c>
      <c r="P72" s="122">
        <f t="shared" si="5"/>
        <v>1058.25</v>
      </c>
    </row>
    <row r="73" spans="1:16" x14ac:dyDescent="0.35">
      <c r="A73" s="44"/>
      <c r="B73" s="171">
        <v>67</v>
      </c>
      <c r="C73" s="47" t="s">
        <v>261</v>
      </c>
      <c r="D73" s="172"/>
      <c r="E73" s="171" t="s">
        <v>56</v>
      </c>
      <c r="F73" s="173">
        <v>26.35</v>
      </c>
      <c r="G73" s="173"/>
      <c r="H73" s="173"/>
      <c r="I73" s="173"/>
      <c r="J73" s="122"/>
      <c r="N73" s="122">
        <f t="shared" si="2"/>
        <v>26.35</v>
      </c>
      <c r="O73" s="122">
        <f>IF(D73="X",0,IF(E73="X",0,VLOOKUP(E73,'1'!$K$3:$L$16,2,FALSE)))</f>
        <v>255</v>
      </c>
      <c r="P73" s="122">
        <f t="shared" si="3"/>
        <v>6719.25</v>
      </c>
    </row>
    <row r="74" spans="1:16" x14ac:dyDescent="0.35">
      <c r="A74" s="44"/>
      <c r="B74" s="171">
        <v>66</v>
      </c>
      <c r="C74" s="47" t="s">
        <v>261</v>
      </c>
      <c r="D74" s="172"/>
      <c r="E74" s="171" t="s">
        <v>56</v>
      </c>
      <c r="F74" s="173">
        <v>23.8</v>
      </c>
      <c r="G74" s="173"/>
      <c r="H74" s="173"/>
      <c r="I74" s="173"/>
      <c r="J74" s="122"/>
      <c r="N74" s="122">
        <f t="shared" si="2"/>
        <v>23.8</v>
      </c>
      <c r="O74" s="122">
        <f>IF(D74="X",0,IF(E74="X",0,VLOOKUP(E74,'1'!$K$3:$L$16,2,FALSE)))</f>
        <v>255</v>
      </c>
      <c r="P74" s="122">
        <f t="shared" si="3"/>
        <v>6069</v>
      </c>
    </row>
    <row r="75" spans="1:16" x14ac:dyDescent="0.35">
      <c r="A75" s="44"/>
      <c r="B75" s="171">
        <v>55</v>
      </c>
      <c r="C75" s="47" t="s">
        <v>261</v>
      </c>
      <c r="D75" s="172"/>
      <c r="E75" s="171" t="s">
        <v>56</v>
      </c>
      <c r="F75" s="173">
        <v>23.8</v>
      </c>
      <c r="G75" s="173"/>
      <c r="H75" s="173"/>
      <c r="I75" s="173"/>
      <c r="J75" s="122"/>
      <c r="N75" s="122">
        <f t="shared" si="2"/>
        <v>23.8</v>
      </c>
      <c r="O75" s="122">
        <f>IF(D75="X",0,IF(E75="X",0,VLOOKUP(E75,'1'!$K$3:$L$16,2,FALSE)))</f>
        <v>255</v>
      </c>
      <c r="P75" s="122">
        <f t="shared" si="3"/>
        <v>6069</v>
      </c>
    </row>
    <row r="76" spans="1:16" x14ac:dyDescent="0.35">
      <c r="A76" s="44"/>
      <c r="B76" s="171">
        <v>54</v>
      </c>
      <c r="C76" s="47" t="s">
        <v>261</v>
      </c>
      <c r="D76" s="172"/>
      <c r="E76" s="171" t="s">
        <v>56</v>
      </c>
      <c r="F76" s="173">
        <v>23.8</v>
      </c>
      <c r="G76" s="173"/>
      <c r="H76" s="173"/>
      <c r="I76" s="173"/>
      <c r="J76" s="122"/>
      <c r="N76" s="122">
        <f t="shared" si="2"/>
        <v>23.8</v>
      </c>
      <c r="O76" s="122">
        <f>IF(D76="X",0,IF(E76="X",0,VLOOKUP(E76,'1'!$K$3:$L$16,2,FALSE)))</f>
        <v>255</v>
      </c>
      <c r="P76" s="122">
        <f t="shared" si="3"/>
        <v>6069</v>
      </c>
    </row>
    <row r="77" spans="1:16" x14ac:dyDescent="0.35">
      <c r="A77" s="44"/>
      <c r="B77" s="171">
        <v>53</v>
      </c>
      <c r="C77" s="47" t="s">
        <v>271</v>
      </c>
      <c r="D77" s="172"/>
      <c r="E77" s="171" t="s">
        <v>54</v>
      </c>
      <c r="F77" s="173"/>
      <c r="G77" s="173">
        <v>72</v>
      </c>
      <c r="H77" s="173"/>
      <c r="I77" s="173"/>
      <c r="J77" s="122"/>
      <c r="N77" s="122">
        <f t="shared" si="2"/>
        <v>72</v>
      </c>
      <c r="O77" s="122">
        <f>IF(D77="X",0,IF(E77="X",0,VLOOKUP(E77,'1'!$K$3:$L$16,2,FALSE)))</f>
        <v>255</v>
      </c>
      <c r="P77" s="122">
        <f t="shared" si="3"/>
        <v>18360</v>
      </c>
    </row>
    <row r="78" spans="1:16" x14ac:dyDescent="0.35">
      <c r="A78" s="44"/>
      <c r="B78" s="171">
        <v>52</v>
      </c>
      <c r="C78" s="47" t="s">
        <v>354</v>
      </c>
      <c r="D78" s="172"/>
      <c r="E78" s="171" t="s">
        <v>56</v>
      </c>
      <c r="F78" s="173">
        <v>23.8</v>
      </c>
      <c r="G78" s="173"/>
      <c r="H78" s="173"/>
      <c r="I78" s="173"/>
      <c r="J78" s="122"/>
      <c r="N78" s="122">
        <f t="shared" si="2"/>
        <v>23.8</v>
      </c>
      <c r="O78" s="122">
        <f>IF(D78="X",0,IF(E78="X",0,VLOOKUP(E78,'1'!$K$3:$L$16,2,FALSE)))</f>
        <v>255</v>
      </c>
      <c r="P78" s="122">
        <f t="shared" si="3"/>
        <v>6069</v>
      </c>
    </row>
    <row r="79" spans="1:16" x14ac:dyDescent="0.35">
      <c r="A79" s="44"/>
      <c r="B79" s="120" t="s">
        <v>362</v>
      </c>
      <c r="C79" s="47" t="s">
        <v>363</v>
      </c>
      <c r="D79" s="47"/>
      <c r="E79" s="120" t="s">
        <v>53</v>
      </c>
      <c r="F79" s="122">
        <v>95.6</v>
      </c>
      <c r="G79" s="122"/>
      <c r="H79" s="122"/>
      <c r="I79" s="122"/>
      <c r="J79" s="122"/>
      <c r="N79" s="122">
        <f t="shared" si="2"/>
        <v>95.6</v>
      </c>
      <c r="O79" s="122">
        <f>IF(D79="X",0,IF(E79="X",0,VLOOKUP(E79,'1'!$K$3:$L$16,2,FALSE)))</f>
        <v>255</v>
      </c>
      <c r="P79" s="122">
        <f t="shared" si="3"/>
        <v>24378</v>
      </c>
    </row>
    <row r="80" spans="1:16" x14ac:dyDescent="0.35">
      <c r="A80" s="44"/>
      <c r="B80" s="120">
        <v>34</v>
      </c>
      <c r="C80" s="47" t="s">
        <v>267</v>
      </c>
      <c r="D80" s="47"/>
      <c r="E80" s="120" t="s">
        <v>53</v>
      </c>
      <c r="F80" s="122">
        <v>16</v>
      </c>
      <c r="G80" s="122"/>
      <c r="H80" s="122"/>
      <c r="I80" s="122"/>
      <c r="J80" s="122"/>
      <c r="N80" s="122">
        <f t="shared" si="2"/>
        <v>16</v>
      </c>
      <c r="O80" s="122">
        <f>IF(D80="X",0,IF(E80="X",0,VLOOKUP(E80,'1'!$K$3:$L$16,2,FALSE)))</f>
        <v>255</v>
      </c>
      <c r="P80" s="122">
        <f t="shared" si="3"/>
        <v>4080</v>
      </c>
    </row>
    <row r="81" spans="1:16" x14ac:dyDescent="0.35">
      <c r="A81" s="44"/>
      <c r="B81" s="120"/>
      <c r="C81" s="175" t="s">
        <v>275</v>
      </c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x14ac:dyDescent="0.35">
      <c r="A82" s="44"/>
      <c r="B82" s="120">
        <v>101</v>
      </c>
      <c r="C82" s="47" t="s">
        <v>261</v>
      </c>
      <c r="D82" s="47"/>
      <c r="E82" s="120" t="s">
        <v>56</v>
      </c>
      <c r="F82" s="122">
        <v>71.8</v>
      </c>
      <c r="G82" s="122"/>
      <c r="H82" s="122"/>
      <c r="I82" s="122"/>
      <c r="J82" s="122"/>
      <c r="N82" s="122">
        <f t="shared" si="2"/>
        <v>71.8</v>
      </c>
      <c r="O82" s="122">
        <f>IF(D82="X",0,IF(E82="X",0,VLOOKUP(E82,'1'!$K$3:$L$16,2,FALSE)))</f>
        <v>255</v>
      </c>
      <c r="P82" s="122">
        <f t="shared" si="3"/>
        <v>18309</v>
      </c>
    </row>
    <row r="83" spans="1:16" x14ac:dyDescent="0.35">
      <c r="A83" s="44"/>
      <c r="B83" s="120" t="s">
        <v>364</v>
      </c>
      <c r="C83" s="47" t="s">
        <v>261</v>
      </c>
      <c r="D83" s="47"/>
      <c r="E83" s="120" t="s">
        <v>56</v>
      </c>
      <c r="F83" s="122">
        <v>52</v>
      </c>
      <c r="G83" s="122"/>
      <c r="H83" s="122"/>
      <c r="I83" s="122"/>
      <c r="J83" s="122"/>
      <c r="N83" s="122">
        <f t="shared" si="2"/>
        <v>52</v>
      </c>
      <c r="O83" s="122">
        <f>IF(D83="X",0,IF(E83="X",0,VLOOKUP(E83,'1'!$K$3:$L$16,2,FALSE)))</f>
        <v>255</v>
      </c>
      <c r="P83" s="122">
        <f t="shared" si="3"/>
        <v>13260</v>
      </c>
    </row>
    <row r="84" spans="1:16" x14ac:dyDescent="0.35">
      <c r="A84" s="44"/>
      <c r="B84" s="120">
        <v>108</v>
      </c>
      <c r="C84" s="47" t="s">
        <v>261</v>
      </c>
      <c r="D84" s="47"/>
      <c r="E84" s="120" t="s">
        <v>56</v>
      </c>
      <c r="F84" s="122">
        <v>23.8</v>
      </c>
      <c r="G84" s="122"/>
      <c r="H84" s="122"/>
      <c r="I84" s="122"/>
      <c r="J84" s="122"/>
      <c r="N84" s="122">
        <f t="shared" ref="N84:N85" si="6">SUM(F84:M84)</f>
        <v>23.8</v>
      </c>
      <c r="O84" s="122">
        <f>IF(D84="X",0,IF(E84="X",0,VLOOKUP(E84,'1'!$K$3:$L$16,2,FALSE)))</f>
        <v>255</v>
      </c>
      <c r="P84" s="122">
        <f t="shared" ref="P84:P85" si="7">N84*O84</f>
        <v>6069</v>
      </c>
    </row>
    <row r="85" spans="1:16" x14ac:dyDescent="0.35">
      <c r="A85" s="44"/>
      <c r="B85" s="120">
        <v>109</v>
      </c>
      <c r="C85" s="47" t="s">
        <v>261</v>
      </c>
      <c r="D85" s="47"/>
      <c r="E85" s="120" t="s">
        <v>56</v>
      </c>
      <c r="F85" s="122">
        <v>23.8</v>
      </c>
      <c r="G85" s="122"/>
      <c r="H85" s="122"/>
      <c r="I85" s="122"/>
      <c r="J85" s="122"/>
      <c r="N85" s="122">
        <f t="shared" si="6"/>
        <v>23.8</v>
      </c>
      <c r="O85" s="122">
        <f>IF(D85="X",0,IF(E85="X",0,VLOOKUP(E85,'1'!$K$3:$L$16,2,FALSE)))</f>
        <v>255</v>
      </c>
      <c r="P85" s="122">
        <f t="shared" si="7"/>
        <v>6069</v>
      </c>
    </row>
    <row r="86" spans="1:16" x14ac:dyDescent="0.35">
      <c r="A86" s="44"/>
      <c r="B86" s="120">
        <v>110</v>
      </c>
      <c r="C86" s="47" t="s">
        <v>261</v>
      </c>
      <c r="D86" s="47"/>
      <c r="E86" s="120" t="s">
        <v>56</v>
      </c>
      <c r="F86" s="122">
        <v>48</v>
      </c>
      <c r="G86" s="122"/>
      <c r="H86" s="122"/>
      <c r="I86" s="122"/>
      <c r="J86" s="122"/>
      <c r="N86" s="122">
        <f t="shared" si="2"/>
        <v>48</v>
      </c>
      <c r="O86" s="122">
        <f>IF(D86="X",0,IF(E86="X",0,VLOOKUP(E86,'1'!$K$3:$L$16,2,FALSE)))</f>
        <v>255</v>
      </c>
      <c r="P86" s="122">
        <f t="shared" si="3"/>
        <v>12240</v>
      </c>
    </row>
    <row r="87" spans="1:16" x14ac:dyDescent="0.35">
      <c r="A87" s="44"/>
      <c r="B87" s="120" t="s">
        <v>365</v>
      </c>
      <c r="C87" s="47" t="s">
        <v>330</v>
      </c>
      <c r="D87" s="47"/>
      <c r="E87" s="120" t="s">
        <v>54</v>
      </c>
      <c r="F87" s="122"/>
      <c r="G87" s="122">
        <v>69</v>
      </c>
      <c r="H87" s="122"/>
      <c r="I87" s="122"/>
      <c r="J87" s="122"/>
      <c r="N87" s="122">
        <f t="shared" si="2"/>
        <v>69</v>
      </c>
      <c r="O87" s="122">
        <f>IF(D87="X",0,IF(E87="X",0,VLOOKUP(E87,'1'!$K$3:$L$16,2,FALSE)))</f>
        <v>255</v>
      </c>
      <c r="P87" s="122">
        <f t="shared" si="3"/>
        <v>17595</v>
      </c>
    </row>
    <row r="88" spans="1:16" x14ac:dyDescent="0.35">
      <c r="A88" s="44"/>
      <c r="B88" s="120" t="s">
        <v>366</v>
      </c>
      <c r="C88" s="47" t="s">
        <v>330</v>
      </c>
      <c r="D88" s="47"/>
      <c r="E88" s="120" t="s">
        <v>54</v>
      </c>
      <c r="F88" s="122"/>
      <c r="G88" s="122">
        <v>71</v>
      </c>
      <c r="H88" s="122"/>
      <c r="I88" s="122"/>
      <c r="J88" s="122"/>
      <c r="N88" s="122">
        <f t="shared" si="2"/>
        <v>71</v>
      </c>
      <c r="O88" s="122">
        <f>IF(D88="X",0,IF(E88="X",0,VLOOKUP(E88,'1'!$K$3:$L$16,2,FALSE)))</f>
        <v>255</v>
      </c>
      <c r="P88" s="122">
        <f t="shared" si="3"/>
        <v>18105</v>
      </c>
    </row>
    <row r="89" spans="1:16" x14ac:dyDescent="0.35">
      <c r="A89" s="44"/>
      <c r="B89" s="120">
        <v>116</v>
      </c>
      <c r="C89" s="47" t="s">
        <v>261</v>
      </c>
      <c r="D89" s="47"/>
      <c r="E89" s="120" t="s">
        <v>56</v>
      </c>
      <c r="F89" s="122">
        <v>35.799999999999997</v>
      </c>
      <c r="G89" s="122"/>
      <c r="H89" s="122"/>
      <c r="I89" s="122"/>
      <c r="J89" s="122"/>
      <c r="N89" s="122">
        <f t="shared" si="2"/>
        <v>35.799999999999997</v>
      </c>
      <c r="O89" s="122">
        <f>IF(D89="X",0,IF(E89="X",0,VLOOKUP(E89,'1'!$K$3:$L$16,2,FALSE)))</f>
        <v>255</v>
      </c>
      <c r="P89" s="122">
        <f t="shared" si="3"/>
        <v>9129</v>
      </c>
    </row>
    <row r="90" spans="1:16" x14ac:dyDescent="0.35">
      <c r="A90" s="44"/>
      <c r="B90" s="120">
        <v>117</v>
      </c>
      <c r="C90" s="47" t="s">
        <v>261</v>
      </c>
      <c r="D90" s="47"/>
      <c r="E90" s="120" t="s">
        <v>56</v>
      </c>
      <c r="F90" s="122">
        <v>18</v>
      </c>
      <c r="G90" s="122"/>
      <c r="H90" s="122"/>
      <c r="I90" s="122"/>
      <c r="J90" s="122"/>
      <c r="N90" s="122">
        <f t="shared" si="2"/>
        <v>18</v>
      </c>
      <c r="O90" s="122">
        <f>IF(D90="X",0,IF(E90="X",0,VLOOKUP(E90,'1'!$K$3:$L$16,2,FALSE)))</f>
        <v>255</v>
      </c>
      <c r="P90" s="122">
        <f t="shared" si="3"/>
        <v>4590</v>
      </c>
    </row>
    <row r="91" spans="1:16" x14ac:dyDescent="0.35">
      <c r="A91" s="44"/>
      <c r="B91" s="120">
        <v>119</v>
      </c>
      <c r="C91" s="47" t="s">
        <v>258</v>
      </c>
      <c r="D91" s="47"/>
      <c r="E91" s="120" t="s">
        <v>58</v>
      </c>
      <c r="F91" s="122"/>
      <c r="G91" s="122">
        <v>4</v>
      </c>
      <c r="H91" s="122"/>
      <c r="I91" s="122"/>
      <c r="J91" s="122"/>
      <c r="N91" s="122">
        <f t="shared" si="2"/>
        <v>4</v>
      </c>
      <c r="O91" s="122">
        <f>IF(D91="X",0,IF(E91="X",0,VLOOKUP(E91,'1'!$K$3:$L$16,2,FALSE)))</f>
        <v>255</v>
      </c>
      <c r="P91" s="122">
        <f t="shared" si="3"/>
        <v>1020</v>
      </c>
    </row>
    <row r="92" spans="1:16" x14ac:dyDescent="0.35">
      <c r="A92" s="44"/>
      <c r="B92" s="120">
        <v>120</v>
      </c>
      <c r="C92" s="47" t="s">
        <v>261</v>
      </c>
      <c r="D92" s="47"/>
      <c r="E92" s="120" t="s">
        <v>56</v>
      </c>
      <c r="F92" s="122">
        <v>18</v>
      </c>
      <c r="G92" s="122"/>
      <c r="H92" s="122"/>
      <c r="I92" s="122"/>
      <c r="J92" s="122"/>
      <c r="N92" s="122">
        <f t="shared" si="2"/>
        <v>18</v>
      </c>
      <c r="O92" s="122">
        <f>IF(D92="X",0,IF(E92="X",0,VLOOKUP(E92,'1'!$K$3:$L$16,2,FALSE)))</f>
        <v>255</v>
      </c>
      <c r="P92" s="122">
        <f t="shared" si="3"/>
        <v>4590</v>
      </c>
    </row>
    <row r="93" spans="1:16" x14ac:dyDescent="0.35">
      <c r="A93" s="44"/>
      <c r="B93" s="120">
        <v>121</v>
      </c>
      <c r="C93" s="47" t="s">
        <v>261</v>
      </c>
      <c r="D93" s="47"/>
      <c r="E93" s="120" t="s">
        <v>56</v>
      </c>
      <c r="F93" s="122">
        <v>41</v>
      </c>
      <c r="G93" s="122"/>
      <c r="H93" s="122"/>
      <c r="I93" s="122"/>
      <c r="J93" s="122"/>
      <c r="N93" s="122">
        <f t="shared" si="2"/>
        <v>41</v>
      </c>
      <c r="O93" s="122">
        <f>IF(D93="X",0,IF(E93="X",0,VLOOKUP(E93,'1'!$K$3:$L$16,2,FALSE)))</f>
        <v>255</v>
      </c>
      <c r="P93" s="122">
        <f t="shared" si="3"/>
        <v>10455</v>
      </c>
    </row>
    <row r="94" spans="1:16" x14ac:dyDescent="0.35">
      <c r="A94" s="44"/>
      <c r="B94" s="120">
        <v>122</v>
      </c>
      <c r="C94" s="47" t="s">
        <v>262</v>
      </c>
      <c r="D94" s="47"/>
      <c r="E94" s="120" t="s">
        <v>59</v>
      </c>
      <c r="F94" s="122"/>
      <c r="G94" s="122">
        <v>3</v>
      </c>
      <c r="H94" s="122"/>
      <c r="I94" s="122"/>
      <c r="J94" s="122"/>
      <c r="N94" s="122">
        <f t="shared" si="2"/>
        <v>3</v>
      </c>
      <c r="O94" s="122">
        <f>IF(D94="X",0,IF(E94="X",0,VLOOKUP(E94,'1'!$K$3:$L$16,2,FALSE)))</f>
        <v>52</v>
      </c>
      <c r="P94" s="122">
        <f t="shared" si="3"/>
        <v>156</v>
      </c>
    </row>
    <row r="95" spans="1:16" x14ac:dyDescent="0.35">
      <c r="A95" s="44"/>
      <c r="B95" s="120" t="s">
        <v>367</v>
      </c>
      <c r="C95" s="47" t="s">
        <v>354</v>
      </c>
      <c r="D95" s="47"/>
      <c r="E95" s="120" t="s">
        <v>56</v>
      </c>
      <c r="F95" s="122">
        <v>39.5</v>
      </c>
      <c r="G95" s="122"/>
      <c r="H95" s="122"/>
      <c r="I95" s="122"/>
      <c r="J95" s="122"/>
      <c r="N95" s="122">
        <f t="shared" si="2"/>
        <v>39.5</v>
      </c>
      <c r="O95" s="122">
        <f>IF(D95="X",0,IF(E95="X",0,VLOOKUP(E95,'1'!$K$3:$L$16,2,FALSE)))</f>
        <v>255</v>
      </c>
      <c r="P95" s="122">
        <f t="shared" si="3"/>
        <v>10072.5</v>
      </c>
    </row>
    <row r="96" spans="1:16" x14ac:dyDescent="0.35">
      <c r="A96" s="44"/>
      <c r="B96" s="120" t="s">
        <v>368</v>
      </c>
      <c r="C96" s="47" t="s">
        <v>284</v>
      </c>
      <c r="D96" s="47"/>
      <c r="E96" s="120" t="s">
        <v>54</v>
      </c>
      <c r="F96" s="122"/>
      <c r="G96" s="122">
        <v>62.5</v>
      </c>
      <c r="H96" s="122"/>
      <c r="I96" s="122"/>
      <c r="J96" s="122"/>
      <c r="N96" s="122">
        <f t="shared" si="2"/>
        <v>62.5</v>
      </c>
      <c r="O96" s="122">
        <f>IF(D96="X",0,IF(E96="X",0,VLOOKUP(E96,'1'!$K$3:$L$16,2,FALSE)))</f>
        <v>255</v>
      </c>
      <c r="P96" s="122">
        <f t="shared" si="3"/>
        <v>15937.5</v>
      </c>
    </row>
    <row r="97" spans="1:16" x14ac:dyDescent="0.35">
      <c r="A97" s="44"/>
      <c r="B97" s="120" t="s">
        <v>369</v>
      </c>
      <c r="C97" s="47" t="s">
        <v>260</v>
      </c>
      <c r="D97" s="47"/>
      <c r="E97" s="120" t="s">
        <v>54</v>
      </c>
      <c r="F97" s="122"/>
      <c r="G97" s="122"/>
      <c r="H97" s="122"/>
      <c r="I97" s="122">
        <v>12.5</v>
      </c>
      <c r="J97" s="122"/>
      <c r="N97" s="122">
        <f t="shared" si="2"/>
        <v>12.5</v>
      </c>
      <c r="O97" s="122">
        <f>IF(D97="X",0,IF(E97="X",0,VLOOKUP(E97,'1'!$K$3:$L$16,2,FALSE)))</f>
        <v>255</v>
      </c>
      <c r="P97" s="122">
        <f t="shared" si="3"/>
        <v>3187.5</v>
      </c>
    </row>
    <row r="98" spans="1:16" x14ac:dyDescent="0.35">
      <c r="A98" s="44"/>
      <c r="B98" s="120">
        <v>194</v>
      </c>
      <c r="C98" s="47" t="s">
        <v>264</v>
      </c>
      <c r="D98" s="47"/>
      <c r="E98" s="120" t="s">
        <v>187</v>
      </c>
      <c r="F98" s="122"/>
      <c r="G98" s="122">
        <v>5</v>
      </c>
      <c r="H98" s="122"/>
      <c r="I98" s="122"/>
      <c r="J98" s="122"/>
      <c r="N98" s="122">
        <f t="shared" si="2"/>
        <v>5</v>
      </c>
      <c r="O98" s="122">
        <f>IF(D98="X",0,IF(E98="X",0,VLOOKUP(E98,'1'!$K$3:$L$16,2,FALSE)))</f>
        <v>255</v>
      </c>
      <c r="P98" s="122">
        <f t="shared" si="3"/>
        <v>1275</v>
      </c>
    </row>
    <row r="99" spans="1:16" x14ac:dyDescent="0.35">
      <c r="A99" s="44"/>
      <c r="B99" s="120" t="s">
        <v>370</v>
      </c>
      <c r="C99" s="47" t="s">
        <v>277</v>
      </c>
      <c r="D99" s="47"/>
      <c r="E99" s="120" t="s">
        <v>59</v>
      </c>
      <c r="F99" s="122"/>
      <c r="G99" s="122">
        <v>15.35</v>
      </c>
      <c r="H99" s="122"/>
      <c r="I99" s="122"/>
      <c r="J99" s="122"/>
      <c r="N99" s="122">
        <f t="shared" si="2"/>
        <v>15.35</v>
      </c>
      <c r="O99" s="122">
        <f>IF(D99="X",0,IF(E99="X",0,VLOOKUP(E99,'1'!$K$3:$L$16,2,FALSE)))</f>
        <v>52</v>
      </c>
      <c r="P99" s="122">
        <f t="shared" si="3"/>
        <v>798.19999999999993</v>
      </c>
    </row>
    <row r="100" spans="1:16" x14ac:dyDescent="0.35">
      <c r="A100" s="44"/>
      <c r="B100" s="120" t="s">
        <v>371</v>
      </c>
      <c r="C100" s="47" t="s">
        <v>277</v>
      </c>
      <c r="D100" s="47"/>
      <c r="E100" s="120" t="s">
        <v>59</v>
      </c>
      <c r="F100" s="122"/>
      <c r="G100" s="122">
        <v>1.75</v>
      </c>
      <c r="H100" s="122"/>
      <c r="I100" s="122"/>
      <c r="J100" s="122"/>
      <c r="N100" s="122">
        <f t="shared" si="2"/>
        <v>1.75</v>
      </c>
      <c r="O100" s="122">
        <f>IF(D100="X",0,IF(E100="X",0,VLOOKUP(E100,'1'!$K$3:$L$16,2,FALSE)))</f>
        <v>52</v>
      </c>
      <c r="P100" s="122">
        <f t="shared" si="3"/>
        <v>91</v>
      </c>
    </row>
    <row r="101" spans="1:16" x14ac:dyDescent="0.35">
      <c r="A101" s="44"/>
      <c r="B101" s="120">
        <v>136</v>
      </c>
      <c r="C101" s="47" t="s">
        <v>278</v>
      </c>
      <c r="D101" s="47"/>
      <c r="E101" s="120" t="s">
        <v>54</v>
      </c>
      <c r="F101" s="122"/>
      <c r="G101" s="122">
        <v>44</v>
      </c>
      <c r="H101" s="122"/>
      <c r="I101" s="122"/>
      <c r="J101" s="122"/>
      <c r="N101" s="122">
        <f t="shared" si="2"/>
        <v>44</v>
      </c>
      <c r="O101" s="122">
        <f>IF(D101="X",0,IF(E101="X",0,VLOOKUP(E101,'1'!$K$3:$L$16,2,FALSE)))</f>
        <v>255</v>
      </c>
      <c r="P101" s="122">
        <f t="shared" si="3"/>
        <v>11220</v>
      </c>
    </row>
    <row r="102" spans="1:16" x14ac:dyDescent="0.35">
      <c r="A102" s="44"/>
      <c r="B102" s="120">
        <v>137</v>
      </c>
      <c r="C102" s="47" t="s">
        <v>266</v>
      </c>
      <c r="D102" s="47"/>
      <c r="E102" s="120" t="s">
        <v>187</v>
      </c>
      <c r="F102" s="122"/>
      <c r="G102" s="122">
        <v>6</v>
      </c>
      <c r="H102" s="122"/>
      <c r="I102" s="122"/>
      <c r="J102" s="122"/>
      <c r="N102" s="122">
        <f t="shared" si="2"/>
        <v>6</v>
      </c>
      <c r="O102" s="122">
        <f>IF(D102="X",0,IF(E102="X",0,VLOOKUP(E102,'1'!$K$3:$L$16,2,FALSE)))</f>
        <v>255</v>
      </c>
      <c r="P102" s="122">
        <f t="shared" si="3"/>
        <v>1530</v>
      </c>
    </row>
    <row r="103" spans="1:16" x14ac:dyDescent="0.35">
      <c r="A103" s="44"/>
      <c r="B103" s="120">
        <v>139</v>
      </c>
      <c r="C103" s="47" t="s">
        <v>266</v>
      </c>
      <c r="D103" s="47"/>
      <c r="E103" s="120" t="s">
        <v>187</v>
      </c>
      <c r="F103" s="122"/>
      <c r="G103" s="122">
        <v>6</v>
      </c>
      <c r="H103" s="122"/>
      <c r="I103" s="122"/>
      <c r="J103" s="122"/>
      <c r="N103" s="122">
        <f t="shared" si="2"/>
        <v>6</v>
      </c>
      <c r="O103" s="122">
        <f>IF(D103="X",0,IF(E103="X",0,VLOOKUP(E103,'1'!$K$3:$L$16,2,FALSE)))</f>
        <v>255</v>
      </c>
      <c r="P103" s="122">
        <f t="shared" si="3"/>
        <v>1530</v>
      </c>
    </row>
    <row r="104" spans="1:16" x14ac:dyDescent="0.35">
      <c r="A104" s="44"/>
      <c r="B104" s="120" t="s">
        <v>372</v>
      </c>
      <c r="C104" s="47" t="s">
        <v>330</v>
      </c>
      <c r="D104" s="47"/>
      <c r="E104" s="120" t="s">
        <v>54</v>
      </c>
      <c r="F104" s="122"/>
      <c r="G104" s="122">
        <v>71</v>
      </c>
      <c r="H104" s="122"/>
      <c r="I104" s="122"/>
      <c r="J104" s="122"/>
      <c r="N104" s="122">
        <f t="shared" si="2"/>
        <v>71</v>
      </c>
      <c r="O104" s="122">
        <f>IF(D104="X",0,IF(E104="X",0,VLOOKUP(E104,'1'!$K$3:$L$16,2,FALSE)))</f>
        <v>255</v>
      </c>
      <c r="P104" s="122">
        <f t="shared" si="3"/>
        <v>18105</v>
      </c>
    </row>
    <row r="105" spans="1:16" x14ac:dyDescent="0.35">
      <c r="A105" s="44"/>
      <c r="B105" s="120" t="s">
        <v>373</v>
      </c>
      <c r="C105" s="47" t="s">
        <v>261</v>
      </c>
      <c r="D105" s="47"/>
      <c r="E105" s="120" t="s">
        <v>56</v>
      </c>
      <c r="F105" s="122">
        <v>108</v>
      </c>
      <c r="G105" s="122"/>
      <c r="H105" s="122"/>
      <c r="I105" s="122"/>
      <c r="J105" s="122"/>
      <c r="N105" s="122">
        <f t="shared" si="2"/>
        <v>108</v>
      </c>
      <c r="O105" s="122">
        <f>IF(D105="X",0,IF(E105="X",0,VLOOKUP(E105,'1'!$K$3:$L$16,2,FALSE)))</f>
        <v>255</v>
      </c>
      <c r="P105" s="122">
        <f t="shared" si="3"/>
        <v>27540</v>
      </c>
    </row>
    <row r="106" spans="1:16" x14ac:dyDescent="0.35">
      <c r="A106" s="44"/>
      <c r="B106" s="120">
        <v>151</v>
      </c>
      <c r="C106" s="47" t="s">
        <v>262</v>
      </c>
      <c r="D106" s="47"/>
      <c r="E106" s="120" t="s">
        <v>59</v>
      </c>
      <c r="F106" s="122"/>
      <c r="G106" s="122">
        <v>6</v>
      </c>
      <c r="H106" s="122"/>
      <c r="I106" s="122"/>
      <c r="J106" s="122"/>
      <c r="N106" s="122">
        <f t="shared" si="2"/>
        <v>6</v>
      </c>
      <c r="O106" s="122">
        <f>IF(D106="X",0,IF(E106="X",0,VLOOKUP(E106,'1'!$K$3:$L$16,2,FALSE)))</f>
        <v>52</v>
      </c>
      <c r="P106" s="122">
        <f t="shared" si="3"/>
        <v>312</v>
      </c>
    </row>
    <row r="107" spans="1:16" x14ac:dyDescent="0.35">
      <c r="A107" s="44"/>
      <c r="B107" s="120">
        <v>152</v>
      </c>
      <c r="C107" s="47" t="s">
        <v>261</v>
      </c>
      <c r="D107" s="172"/>
      <c r="E107" s="171" t="s">
        <v>56</v>
      </c>
      <c r="F107" s="173">
        <v>36</v>
      </c>
      <c r="G107" s="173"/>
      <c r="H107" s="173"/>
      <c r="I107" s="173"/>
      <c r="J107" s="173"/>
      <c r="N107" s="122">
        <f t="shared" si="2"/>
        <v>36</v>
      </c>
      <c r="O107" s="122">
        <f>IF(D107="X",0,IF(E107="X",0,VLOOKUP(E107,'1'!$K$3:$L$16,2,FALSE)))</f>
        <v>255</v>
      </c>
      <c r="P107" s="122">
        <f t="shared" si="3"/>
        <v>9180</v>
      </c>
    </row>
    <row r="108" spans="1:16" x14ac:dyDescent="0.35">
      <c r="A108" s="44"/>
      <c r="B108" s="120">
        <v>153</v>
      </c>
      <c r="C108" s="47" t="s">
        <v>279</v>
      </c>
      <c r="D108" s="172"/>
      <c r="E108" s="171" t="s">
        <v>54</v>
      </c>
      <c r="F108" s="173"/>
      <c r="G108" s="173">
        <v>4</v>
      </c>
      <c r="H108" s="173"/>
      <c r="I108" s="173"/>
      <c r="J108" s="173"/>
      <c r="N108" s="122">
        <f t="shared" si="2"/>
        <v>4</v>
      </c>
      <c r="O108" s="122">
        <f>IF(D108="X",0,IF(E108="X",0,VLOOKUP(E108,'1'!$K$3:$L$16,2,FALSE)))</f>
        <v>255</v>
      </c>
      <c r="P108" s="122">
        <f t="shared" si="3"/>
        <v>1020</v>
      </c>
    </row>
    <row r="109" spans="1:16" x14ac:dyDescent="0.35">
      <c r="A109" s="44"/>
      <c r="B109" s="120">
        <v>156</v>
      </c>
      <c r="C109" s="47" t="s">
        <v>261</v>
      </c>
      <c r="D109" s="172"/>
      <c r="E109" s="171" t="s">
        <v>56</v>
      </c>
      <c r="F109" s="173">
        <v>63</v>
      </c>
      <c r="G109" s="173"/>
      <c r="H109" s="173"/>
      <c r="I109" s="173"/>
      <c r="J109" s="173"/>
      <c r="N109" s="122">
        <f t="shared" si="2"/>
        <v>63</v>
      </c>
      <c r="O109" s="122">
        <f>IF(D109="X",0,IF(E109="X",0,VLOOKUP(E109,'1'!$K$3:$L$16,2,FALSE)))</f>
        <v>255</v>
      </c>
      <c r="P109" s="122">
        <f t="shared" si="3"/>
        <v>16065</v>
      </c>
    </row>
    <row r="110" spans="1:16" x14ac:dyDescent="0.35">
      <c r="A110" s="44"/>
      <c r="B110" s="120">
        <v>157</v>
      </c>
      <c r="C110" s="47" t="s">
        <v>261</v>
      </c>
      <c r="D110" s="172"/>
      <c r="E110" s="171" t="s">
        <v>56</v>
      </c>
      <c r="F110" s="173">
        <v>48</v>
      </c>
      <c r="G110" s="173"/>
      <c r="H110" s="173"/>
      <c r="I110" s="173"/>
      <c r="J110" s="173"/>
      <c r="N110" s="122">
        <f t="shared" si="2"/>
        <v>48</v>
      </c>
      <c r="O110" s="122">
        <f>IF(D110="X",0,IF(E110="X",0,VLOOKUP(E110,'1'!$K$3:$L$16,2,FALSE)))</f>
        <v>255</v>
      </c>
      <c r="P110" s="122">
        <f t="shared" si="3"/>
        <v>12240</v>
      </c>
    </row>
    <row r="111" spans="1:16" x14ac:dyDescent="0.35">
      <c r="A111" s="44"/>
      <c r="B111" s="120">
        <v>158</v>
      </c>
      <c r="C111" s="47" t="s">
        <v>266</v>
      </c>
      <c r="D111" s="172"/>
      <c r="E111" s="171" t="s">
        <v>187</v>
      </c>
      <c r="F111" s="173"/>
      <c r="G111" s="173">
        <v>5</v>
      </c>
      <c r="H111" s="173"/>
      <c r="I111" s="173"/>
      <c r="J111" s="173"/>
      <c r="N111" s="122">
        <f t="shared" si="2"/>
        <v>5</v>
      </c>
      <c r="O111" s="122">
        <f>IF(D111="X",0,IF(E111="X",0,VLOOKUP(E111,'1'!$K$3:$L$16,2,FALSE)))</f>
        <v>255</v>
      </c>
      <c r="P111" s="122">
        <f t="shared" si="3"/>
        <v>1275</v>
      </c>
    </row>
    <row r="112" spans="1:16" x14ac:dyDescent="0.35">
      <c r="A112" s="44"/>
      <c r="B112" s="120">
        <v>159</v>
      </c>
      <c r="C112" s="47" t="s">
        <v>266</v>
      </c>
      <c r="D112" s="172"/>
      <c r="E112" s="171" t="s">
        <v>187</v>
      </c>
      <c r="F112" s="173"/>
      <c r="G112" s="173">
        <v>5</v>
      </c>
      <c r="H112" s="173"/>
      <c r="I112" s="173"/>
      <c r="J112" s="173"/>
      <c r="N112" s="122">
        <f t="shared" si="2"/>
        <v>5</v>
      </c>
      <c r="O112" s="122">
        <f>IF(D112="X",0,IF(E112="X",0,VLOOKUP(E112,'1'!$K$3:$L$16,2,FALSE)))</f>
        <v>255</v>
      </c>
      <c r="P112" s="122">
        <f t="shared" si="3"/>
        <v>1275</v>
      </c>
    </row>
    <row r="113" spans="1:16" x14ac:dyDescent="0.35">
      <c r="A113" s="44"/>
      <c r="B113" s="120">
        <v>169</v>
      </c>
      <c r="C113" s="47" t="s">
        <v>258</v>
      </c>
      <c r="D113" s="172"/>
      <c r="E113" s="171" t="s">
        <v>58</v>
      </c>
      <c r="F113" s="173"/>
      <c r="G113" s="173">
        <v>4</v>
      </c>
      <c r="H113" s="173"/>
      <c r="I113" s="173"/>
      <c r="J113" s="173"/>
      <c r="K113" s="132"/>
      <c r="L113" s="132"/>
      <c r="M113" s="132"/>
      <c r="N113" s="122">
        <f t="shared" ref="N113:N115" si="8">SUM(F113:M113)</f>
        <v>4</v>
      </c>
      <c r="O113" s="122">
        <f>IF(D113="X",0,IF(E113="X",0,VLOOKUP(E113,'1'!$K$3:$L$16,2,FALSE)))</f>
        <v>255</v>
      </c>
      <c r="P113" s="122">
        <f t="shared" ref="P113:P115" si="9">N113*O113</f>
        <v>1020</v>
      </c>
    </row>
    <row r="114" spans="1:16" x14ac:dyDescent="0.35">
      <c r="A114" s="124"/>
      <c r="B114" s="47">
        <v>191</v>
      </c>
      <c r="C114" s="47" t="s">
        <v>330</v>
      </c>
      <c r="D114" s="172"/>
      <c r="E114" s="171" t="s">
        <v>54</v>
      </c>
      <c r="F114" s="173"/>
      <c r="G114" s="173">
        <v>78</v>
      </c>
      <c r="H114" s="173"/>
      <c r="I114" s="173"/>
      <c r="J114" s="173"/>
      <c r="N114" s="122">
        <f t="shared" si="8"/>
        <v>78</v>
      </c>
      <c r="O114" s="122">
        <f>IF(D114="X",0,IF(E114="X",0,VLOOKUP(E114,'1'!$K$3:$L$16,2,FALSE)))</f>
        <v>255</v>
      </c>
      <c r="P114" s="122">
        <f t="shared" si="9"/>
        <v>19890</v>
      </c>
    </row>
    <row r="115" spans="1:16" x14ac:dyDescent="0.35">
      <c r="A115" s="124"/>
      <c r="B115" s="120">
        <v>171</v>
      </c>
      <c r="C115" s="47" t="s">
        <v>261</v>
      </c>
      <c r="D115" s="172"/>
      <c r="E115" s="171" t="s">
        <v>56</v>
      </c>
      <c r="F115" s="173">
        <v>24.6</v>
      </c>
      <c r="G115" s="173"/>
      <c r="H115" s="173"/>
      <c r="I115" s="173"/>
      <c r="J115" s="173"/>
      <c r="N115" s="122">
        <f t="shared" si="8"/>
        <v>24.6</v>
      </c>
      <c r="O115" s="122">
        <f>IF(D115="X",0,IF(E115="X",0,VLOOKUP(E115,'1'!$K$3:$L$16,2,FALSE)))</f>
        <v>255</v>
      </c>
      <c r="P115" s="122">
        <f t="shared" si="9"/>
        <v>6273</v>
      </c>
    </row>
    <row r="116" spans="1:16" x14ac:dyDescent="0.35">
      <c r="A116" s="124"/>
      <c r="B116" s="120">
        <v>172</v>
      </c>
      <c r="C116" s="47" t="s">
        <v>261</v>
      </c>
      <c r="D116" s="172"/>
      <c r="E116" s="171" t="s">
        <v>56</v>
      </c>
      <c r="F116" s="173">
        <v>18</v>
      </c>
      <c r="G116" s="173"/>
      <c r="H116" s="173"/>
      <c r="I116" s="173"/>
      <c r="J116" s="173"/>
      <c r="N116" s="122">
        <f t="shared" si="2"/>
        <v>18</v>
      </c>
      <c r="O116" s="122">
        <f>IF(D116="X",0,IF(E116="X",0,VLOOKUP(E116,'1'!$K$3:$L$16,2,FALSE)))</f>
        <v>255</v>
      </c>
      <c r="P116" s="122">
        <f t="shared" si="3"/>
        <v>4590</v>
      </c>
    </row>
    <row r="117" spans="1:16" x14ac:dyDescent="0.35">
      <c r="A117" s="124"/>
      <c r="B117" s="120" t="s">
        <v>374</v>
      </c>
      <c r="C117" s="47" t="s">
        <v>261</v>
      </c>
      <c r="D117" s="172"/>
      <c r="E117" s="171" t="s">
        <v>56</v>
      </c>
      <c r="F117" s="173">
        <v>52.9</v>
      </c>
      <c r="G117" s="173"/>
      <c r="H117" s="173"/>
      <c r="I117" s="173"/>
      <c r="J117" s="173"/>
      <c r="N117" s="122">
        <f t="shared" si="2"/>
        <v>52.9</v>
      </c>
      <c r="O117" s="122">
        <f>IF(D117="X",0,IF(E117="X",0,VLOOKUP(E117,'1'!$K$3:$L$16,2,FALSE)))</f>
        <v>255</v>
      </c>
      <c r="P117" s="122">
        <f t="shared" si="3"/>
        <v>13489.5</v>
      </c>
    </row>
    <row r="118" spans="1:16" x14ac:dyDescent="0.35">
      <c r="A118" s="124"/>
      <c r="B118" s="120">
        <v>177</v>
      </c>
      <c r="C118" s="47" t="s">
        <v>250</v>
      </c>
      <c r="D118" s="172"/>
      <c r="E118" s="171" t="s">
        <v>54</v>
      </c>
      <c r="F118" s="173"/>
      <c r="G118" s="173">
        <v>20.149999999999999</v>
      </c>
      <c r="H118" s="173"/>
      <c r="I118" s="173"/>
      <c r="J118" s="173"/>
      <c r="N118" s="122">
        <f t="shared" si="2"/>
        <v>20.149999999999999</v>
      </c>
      <c r="O118" s="122">
        <f>IF(D118="X",0,IF(E118="X",0,VLOOKUP(E118,'1'!$K$3:$L$16,2,FALSE)))</f>
        <v>255</v>
      </c>
      <c r="P118" s="122">
        <f t="shared" si="3"/>
        <v>5138.25</v>
      </c>
    </row>
    <row r="119" spans="1:16" x14ac:dyDescent="0.35">
      <c r="A119" s="124"/>
      <c r="B119" s="120">
        <v>178</v>
      </c>
      <c r="C119" s="47" t="s">
        <v>261</v>
      </c>
      <c r="D119" s="172"/>
      <c r="E119" s="171" t="s">
        <v>56</v>
      </c>
      <c r="F119" s="173">
        <v>18</v>
      </c>
      <c r="G119" s="173"/>
      <c r="H119" s="173"/>
      <c r="I119" s="173"/>
      <c r="J119" s="173"/>
      <c r="N119" s="122">
        <f t="shared" si="2"/>
        <v>18</v>
      </c>
      <c r="O119" s="122">
        <f>IF(D119="X",0,IF(E119="X",0,VLOOKUP(E119,'1'!$K$3:$L$16,2,FALSE)))</f>
        <v>255</v>
      </c>
      <c r="P119" s="122">
        <f t="shared" si="3"/>
        <v>4590</v>
      </c>
    </row>
    <row r="120" spans="1:16" x14ac:dyDescent="0.35">
      <c r="A120" s="124"/>
      <c r="B120" s="120">
        <v>179</v>
      </c>
      <c r="C120" s="47" t="s">
        <v>261</v>
      </c>
      <c r="D120" s="172"/>
      <c r="E120" s="171" t="s">
        <v>56</v>
      </c>
      <c r="F120" s="173">
        <v>18</v>
      </c>
      <c r="G120" s="173"/>
      <c r="H120" s="173"/>
      <c r="I120" s="173"/>
      <c r="J120" s="173"/>
      <c r="N120" s="122">
        <f t="shared" si="2"/>
        <v>18</v>
      </c>
      <c r="O120" s="122">
        <f>IF(D120="X",0,IF(E120="X",0,VLOOKUP(E120,'1'!$K$3:$L$16,2,FALSE)))</f>
        <v>255</v>
      </c>
      <c r="P120" s="122">
        <f t="shared" si="3"/>
        <v>4590</v>
      </c>
    </row>
    <row r="121" spans="1:16" x14ac:dyDescent="0.35">
      <c r="A121" s="124"/>
      <c r="B121" s="120">
        <v>180</v>
      </c>
      <c r="C121" s="47" t="s">
        <v>261</v>
      </c>
      <c r="D121" s="172"/>
      <c r="E121" s="171" t="s">
        <v>56</v>
      </c>
      <c r="F121" s="173">
        <v>18</v>
      </c>
      <c r="G121" s="173"/>
      <c r="H121" s="173"/>
      <c r="I121" s="173"/>
      <c r="J121" s="173"/>
      <c r="N121" s="122">
        <f t="shared" si="2"/>
        <v>18</v>
      </c>
      <c r="O121" s="122">
        <f>IF(D121="X",0,IF(E121="X",0,VLOOKUP(E121,'1'!$K$3:$L$16,2,FALSE)))</f>
        <v>255</v>
      </c>
      <c r="P121" s="122">
        <f t="shared" si="3"/>
        <v>4590</v>
      </c>
    </row>
    <row r="122" spans="1:16" x14ac:dyDescent="0.35">
      <c r="A122" s="124"/>
      <c r="B122" s="120">
        <v>181</v>
      </c>
      <c r="C122" s="47" t="s">
        <v>261</v>
      </c>
      <c r="D122" s="172"/>
      <c r="E122" s="172" t="s">
        <v>56</v>
      </c>
      <c r="F122" s="173">
        <v>68.2</v>
      </c>
      <c r="G122" s="173"/>
      <c r="H122" s="173"/>
      <c r="I122" s="173"/>
      <c r="J122" s="173"/>
      <c r="K122" s="132"/>
      <c r="L122" s="132"/>
      <c r="M122" s="132"/>
      <c r="N122" s="122">
        <f t="shared" ref="N122:N182" si="10">SUM(F122:M122)</f>
        <v>68.2</v>
      </c>
      <c r="O122" s="122">
        <f>IF(D122="X",0,IF(E122="X",0,VLOOKUP(E122,'1'!$K$3:$L$16,2,FALSE)))</f>
        <v>255</v>
      </c>
      <c r="P122" s="122">
        <f t="shared" ref="P122:P182" si="11">N122*O122</f>
        <v>17391</v>
      </c>
    </row>
    <row r="123" spans="1:16" x14ac:dyDescent="0.35">
      <c r="B123" s="47">
        <v>182</v>
      </c>
      <c r="C123" s="47" t="s">
        <v>261</v>
      </c>
      <c r="D123" s="174"/>
      <c r="E123" s="172" t="s">
        <v>56</v>
      </c>
      <c r="F123" s="174">
        <v>52</v>
      </c>
      <c r="G123" s="174"/>
      <c r="H123" s="174"/>
      <c r="I123" s="174"/>
      <c r="J123" s="174"/>
      <c r="N123" s="122">
        <f t="shared" si="10"/>
        <v>52</v>
      </c>
      <c r="O123" s="122">
        <f>IF(D123="X",0,IF(E123="X",0,VLOOKUP(E123,'1'!$K$3:$L$16,2,FALSE)))</f>
        <v>255</v>
      </c>
      <c r="P123" s="122">
        <f t="shared" si="11"/>
        <v>13260</v>
      </c>
    </row>
    <row r="124" spans="1:16" x14ac:dyDescent="0.35">
      <c r="B124" s="47" t="s">
        <v>375</v>
      </c>
      <c r="C124" s="47" t="s">
        <v>376</v>
      </c>
      <c r="D124" s="174"/>
      <c r="E124" s="172" t="s">
        <v>56</v>
      </c>
      <c r="F124" s="174">
        <v>18</v>
      </c>
      <c r="G124" s="174"/>
      <c r="H124" s="174"/>
      <c r="I124" s="174"/>
      <c r="J124" s="174"/>
      <c r="N124" s="122">
        <f t="shared" si="10"/>
        <v>18</v>
      </c>
      <c r="O124" s="122">
        <f>IF(D124="X",0,IF(E124="X",0,VLOOKUP(E124,'1'!$K$3:$L$16,2,FALSE)))</f>
        <v>255</v>
      </c>
      <c r="P124" s="122">
        <f t="shared" si="11"/>
        <v>4590</v>
      </c>
    </row>
    <row r="125" spans="1:16" x14ac:dyDescent="0.35">
      <c r="B125" s="47">
        <v>193</v>
      </c>
      <c r="C125" s="47" t="s">
        <v>277</v>
      </c>
      <c r="D125" s="174"/>
      <c r="E125" s="172" t="s">
        <v>59</v>
      </c>
      <c r="F125" s="174"/>
      <c r="G125" s="174">
        <v>5.15</v>
      </c>
      <c r="H125" s="174"/>
      <c r="I125" s="174"/>
      <c r="J125" s="174"/>
      <c r="N125" s="122">
        <f t="shared" si="10"/>
        <v>5.15</v>
      </c>
      <c r="O125" s="122">
        <f>IF(D125="X",0,IF(E125="X",0,VLOOKUP(E125,'1'!$K$3:$L$16,2,FALSE)))</f>
        <v>52</v>
      </c>
      <c r="P125" s="122">
        <f t="shared" si="11"/>
        <v>267.8</v>
      </c>
    </row>
    <row r="126" spans="1:16" x14ac:dyDescent="0.35">
      <c r="B126" s="47">
        <v>183</v>
      </c>
      <c r="C126" s="47" t="s">
        <v>261</v>
      </c>
      <c r="D126" s="174"/>
      <c r="E126" s="172" t="s">
        <v>56</v>
      </c>
      <c r="F126" s="174">
        <v>12.95</v>
      </c>
      <c r="G126" s="174"/>
      <c r="H126" s="174"/>
      <c r="I126" s="174"/>
      <c r="J126" s="174"/>
      <c r="N126" s="122">
        <f t="shared" si="10"/>
        <v>12.95</v>
      </c>
      <c r="O126" s="122">
        <f>IF(D126="X",0,IF(E126="X",0,VLOOKUP(E126,'1'!$K$3:$L$16,2,FALSE)))</f>
        <v>255</v>
      </c>
      <c r="P126" s="122">
        <f t="shared" si="11"/>
        <v>3302.25</v>
      </c>
    </row>
    <row r="127" spans="1:16" x14ac:dyDescent="0.35">
      <c r="B127" s="47">
        <v>176</v>
      </c>
      <c r="C127" s="47" t="s">
        <v>261</v>
      </c>
      <c r="D127" s="174"/>
      <c r="E127" s="172" t="s">
        <v>56</v>
      </c>
      <c r="F127" s="174">
        <v>23.8</v>
      </c>
      <c r="G127" s="174"/>
      <c r="H127" s="174"/>
      <c r="I127" s="174"/>
      <c r="J127" s="174"/>
      <c r="N127" s="122">
        <f t="shared" si="10"/>
        <v>23.8</v>
      </c>
      <c r="O127" s="122">
        <f>IF(D127="X",0,IF(E127="X",0,VLOOKUP(E127,'1'!$K$3:$L$16,2,FALSE)))</f>
        <v>255</v>
      </c>
      <c r="P127" s="122">
        <f t="shared" si="11"/>
        <v>6069</v>
      </c>
    </row>
    <row r="128" spans="1:16" x14ac:dyDescent="0.35">
      <c r="B128" s="47">
        <v>175</v>
      </c>
      <c r="C128" s="47" t="s">
        <v>261</v>
      </c>
      <c r="D128" s="174"/>
      <c r="E128" s="172" t="s">
        <v>56</v>
      </c>
      <c r="F128" s="174">
        <v>23.8</v>
      </c>
      <c r="G128" s="174"/>
      <c r="H128" s="174"/>
      <c r="I128" s="174"/>
      <c r="J128" s="174"/>
      <c r="N128" s="122">
        <f t="shared" si="10"/>
        <v>23.8</v>
      </c>
      <c r="O128" s="122">
        <f>IF(D128="X",0,IF(E128="X",0,VLOOKUP(E128,'1'!$K$3:$L$16,2,FALSE)))</f>
        <v>255</v>
      </c>
      <c r="P128" s="122">
        <f t="shared" si="11"/>
        <v>6069</v>
      </c>
    </row>
    <row r="129" spans="2:16" x14ac:dyDescent="0.35">
      <c r="B129" s="47">
        <v>167</v>
      </c>
      <c r="C129" s="47" t="s">
        <v>261</v>
      </c>
      <c r="D129" s="174"/>
      <c r="E129" s="172" t="s">
        <v>56</v>
      </c>
      <c r="F129" s="174">
        <v>23.8</v>
      </c>
      <c r="G129" s="174"/>
      <c r="H129" s="174"/>
      <c r="I129" s="174"/>
      <c r="J129" s="174"/>
      <c r="N129" s="122">
        <f t="shared" si="10"/>
        <v>23.8</v>
      </c>
      <c r="O129" s="122">
        <f>IF(D129="X",0,IF(E129="X",0,VLOOKUP(E129,'1'!$K$3:$L$16,2,FALSE)))</f>
        <v>255</v>
      </c>
      <c r="P129" s="122">
        <f t="shared" si="11"/>
        <v>6069</v>
      </c>
    </row>
    <row r="130" spans="2:16" x14ac:dyDescent="0.35">
      <c r="B130" s="47">
        <v>166</v>
      </c>
      <c r="C130" s="47" t="s">
        <v>261</v>
      </c>
      <c r="D130" s="174"/>
      <c r="E130" s="172" t="s">
        <v>56</v>
      </c>
      <c r="F130" s="174">
        <v>23.8</v>
      </c>
      <c r="G130" s="174"/>
      <c r="H130" s="174"/>
      <c r="I130" s="174"/>
      <c r="J130" s="174"/>
      <c r="N130" s="122">
        <f t="shared" si="10"/>
        <v>23.8</v>
      </c>
      <c r="O130" s="122">
        <f>IF(D130="X",0,IF(E130="X",0,VLOOKUP(E130,'1'!$K$3:$L$16,2,FALSE)))</f>
        <v>255</v>
      </c>
      <c r="P130" s="122">
        <f t="shared" si="11"/>
        <v>6069</v>
      </c>
    </row>
    <row r="131" spans="2:16" x14ac:dyDescent="0.35">
      <c r="B131" s="47">
        <v>165</v>
      </c>
      <c r="C131" s="47" t="s">
        <v>261</v>
      </c>
      <c r="D131" s="174"/>
      <c r="E131" s="172" t="s">
        <v>56</v>
      </c>
      <c r="F131" s="174">
        <v>23.8</v>
      </c>
      <c r="G131" s="174"/>
      <c r="H131" s="174"/>
      <c r="I131" s="174"/>
      <c r="J131" s="174"/>
      <c r="N131" s="122">
        <f t="shared" si="10"/>
        <v>23.8</v>
      </c>
      <c r="O131" s="122">
        <f>IF(D131="X",0,IF(E131="X",0,VLOOKUP(E131,'1'!$K$3:$L$16,2,FALSE)))</f>
        <v>255</v>
      </c>
      <c r="P131" s="122">
        <f t="shared" si="11"/>
        <v>6069</v>
      </c>
    </row>
    <row r="132" spans="2:16" x14ac:dyDescent="0.35">
      <c r="B132" s="47">
        <v>164</v>
      </c>
      <c r="C132" s="47" t="s">
        <v>261</v>
      </c>
      <c r="D132" s="174"/>
      <c r="E132" s="172" t="s">
        <v>56</v>
      </c>
      <c r="F132" s="174">
        <v>23.8</v>
      </c>
      <c r="G132" s="174"/>
      <c r="H132" s="174"/>
      <c r="I132" s="174"/>
      <c r="J132" s="174"/>
      <c r="N132" s="122">
        <f t="shared" si="10"/>
        <v>23.8</v>
      </c>
      <c r="O132" s="122">
        <f>IF(D132="X",0,IF(E132="X",0,VLOOKUP(E132,'1'!$K$3:$L$16,2,FALSE)))</f>
        <v>255</v>
      </c>
      <c r="P132" s="122">
        <f t="shared" si="11"/>
        <v>6069</v>
      </c>
    </row>
    <row r="133" spans="2:16" x14ac:dyDescent="0.35">
      <c r="B133" s="47">
        <v>163</v>
      </c>
      <c r="C133" s="47" t="s">
        <v>261</v>
      </c>
      <c r="D133" s="174"/>
      <c r="E133" s="172" t="s">
        <v>56</v>
      </c>
      <c r="F133" s="174">
        <v>23.8</v>
      </c>
      <c r="G133" s="174"/>
      <c r="H133" s="174"/>
      <c r="I133" s="174"/>
      <c r="J133" s="174"/>
      <c r="N133" s="122">
        <f t="shared" si="10"/>
        <v>23.8</v>
      </c>
      <c r="O133" s="122">
        <f>IF(D133="X",0,IF(E133="X",0,VLOOKUP(E133,'1'!$K$3:$L$16,2,FALSE)))</f>
        <v>255</v>
      </c>
      <c r="P133" s="122">
        <f t="shared" si="11"/>
        <v>6069</v>
      </c>
    </row>
    <row r="134" spans="2:16" x14ac:dyDescent="0.35">
      <c r="B134" s="47">
        <v>162</v>
      </c>
      <c r="C134" s="47" t="s">
        <v>261</v>
      </c>
      <c r="D134" s="174"/>
      <c r="E134" s="172" t="s">
        <v>56</v>
      </c>
      <c r="F134" s="174">
        <v>23.8</v>
      </c>
      <c r="G134" s="174"/>
      <c r="H134" s="174"/>
      <c r="I134" s="174"/>
      <c r="J134" s="174"/>
      <c r="N134" s="122">
        <f t="shared" si="10"/>
        <v>23.8</v>
      </c>
      <c r="O134" s="122">
        <f>IF(D134="X",0,IF(E134="X",0,VLOOKUP(E134,'1'!$K$3:$L$16,2,FALSE)))</f>
        <v>255</v>
      </c>
      <c r="P134" s="122">
        <f t="shared" si="11"/>
        <v>6069</v>
      </c>
    </row>
    <row r="135" spans="2:16" x14ac:dyDescent="0.35">
      <c r="B135" s="47">
        <v>161</v>
      </c>
      <c r="C135" s="47" t="s">
        <v>354</v>
      </c>
      <c r="D135" s="174"/>
      <c r="E135" s="172" t="s">
        <v>56</v>
      </c>
      <c r="F135" s="174">
        <v>23.8</v>
      </c>
      <c r="G135" s="174"/>
      <c r="H135" s="174"/>
      <c r="I135" s="174"/>
      <c r="J135" s="174"/>
      <c r="N135" s="122">
        <f t="shared" si="10"/>
        <v>23.8</v>
      </c>
      <c r="O135" s="122">
        <f>IF(D135="X",0,IF(E135="X",0,VLOOKUP(E135,'1'!$K$3:$L$16,2,FALSE)))</f>
        <v>255</v>
      </c>
      <c r="P135" s="122">
        <f t="shared" si="11"/>
        <v>6069</v>
      </c>
    </row>
    <row r="136" spans="2:16" x14ac:dyDescent="0.35">
      <c r="B136" s="47">
        <v>160</v>
      </c>
      <c r="C136" s="47" t="s">
        <v>354</v>
      </c>
      <c r="D136" s="174"/>
      <c r="E136" s="172" t="s">
        <v>56</v>
      </c>
      <c r="F136" s="174">
        <v>23.8</v>
      </c>
      <c r="G136" s="174"/>
      <c r="H136" s="174"/>
      <c r="I136" s="174"/>
      <c r="J136" s="174"/>
      <c r="N136" s="122">
        <f t="shared" si="10"/>
        <v>23.8</v>
      </c>
      <c r="O136" s="122">
        <f>IF(D136="X",0,IF(E136="X",0,VLOOKUP(E136,'1'!$K$3:$L$16,2,FALSE)))</f>
        <v>255</v>
      </c>
      <c r="P136" s="122">
        <f t="shared" si="11"/>
        <v>6069</v>
      </c>
    </row>
    <row r="137" spans="2:16" x14ac:dyDescent="0.35">
      <c r="B137" s="47">
        <v>147</v>
      </c>
      <c r="C137" s="47" t="s">
        <v>276</v>
      </c>
      <c r="D137" s="174"/>
      <c r="E137" s="172" t="s">
        <v>53</v>
      </c>
      <c r="F137" s="174">
        <v>36</v>
      </c>
      <c r="G137" s="174"/>
      <c r="H137" s="174"/>
      <c r="I137" s="174"/>
      <c r="J137" s="174"/>
      <c r="N137" s="122">
        <f t="shared" si="10"/>
        <v>36</v>
      </c>
      <c r="O137" s="122">
        <f>IF(D137="X",0,IF(E137="X",0,VLOOKUP(E137,'1'!$K$3:$L$16,2,FALSE)))</f>
        <v>255</v>
      </c>
      <c r="P137" s="122">
        <f t="shared" si="11"/>
        <v>9180</v>
      </c>
    </row>
    <row r="138" spans="2:16" x14ac:dyDescent="0.35">
      <c r="B138" s="47">
        <v>146</v>
      </c>
      <c r="C138" s="47" t="s">
        <v>276</v>
      </c>
      <c r="D138" s="174"/>
      <c r="E138" s="172" t="s">
        <v>53</v>
      </c>
      <c r="F138" s="174">
        <v>36</v>
      </c>
      <c r="G138" s="174"/>
      <c r="H138" s="174"/>
      <c r="I138" s="174"/>
      <c r="J138" s="174"/>
      <c r="N138" s="122">
        <f t="shared" si="10"/>
        <v>36</v>
      </c>
      <c r="O138" s="122">
        <f>IF(D138="X",0,IF(E138="X",0,VLOOKUP(E138,'1'!$K$3:$L$16,2,FALSE)))</f>
        <v>255</v>
      </c>
      <c r="P138" s="122">
        <f t="shared" si="11"/>
        <v>9180</v>
      </c>
    </row>
    <row r="139" spans="2:16" x14ac:dyDescent="0.35">
      <c r="B139" s="47">
        <v>145</v>
      </c>
      <c r="C139" s="47" t="s">
        <v>276</v>
      </c>
      <c r="D139" s="174"/>
      <c r="E139" s="172" t="s">
        <v>53</v>
      </c>
      <c r="F139" s="174">
        <v>23.8</v>
      </c>
      <c r="G139" s="174"/>
      <c r="H139" s="174"/>
      <c r="I139" s="174"/>
      <c r="J139" s="174"/>
      <c r="N139" s="122">
        <f t="shared" si="10"/>
        <v>23.8</v>
      </c>
      <c r="O139" s="122">
        <f>IF(D139="X",0,IF(E139="X",0,VLOOKUP(E139,'1'!$K$3:$L$16,2,FALSE)))</f>
        <v>255</v>
      </c>
      <c r="P139" s="122">
        <f t="shared" si="11"/>
        <v>6069</v>
      </c>
    </row>
    <row r="140" spans="2:16" x14ac:dyDescent="0.35">
      <c r="B140" s="47">
        <v>144</v>
      </c>
      <c r="C140" s="47" t="s">
        <v>276</v>
      </c>
      <c r="D140" s="174"/>
      <c r="E140" s="172" t="s">
        <v>53</v>
      </c>
      <c r="F140" s="174">
        <v>23.8</v>
      </c>
      <c r="G140" s="174"/>
      <c r="H140" s="174"/>
      <c r="I140" s="174"/>
      <c r="J140" s="174"/>
      <c r="N140" s="122">
        <f t="shared" si="10"/>
        <v>23.8</v>
      </c>
      <c r="O140" s="122">
        <f>IF(D140="X",0,IF(E140="X",0,VLOOKUP(E140,'1'!$K$3:$L$16,2,FALSE)))</f>
        <v>255</v>
      </c>
      <c r="P140" s="122">
        <f t="shared" si="11"/>
        <v>6069</v>
      </c>
    </row>
    <row r="141" spans="2:16" x14ac:dyDescent="0.35">
      <c r="B141" s="47">
        <v>143</v>
      </c>
      <c r="C141" s="47" t="s">
        <v>276</v>
      </c>
      <c r="D141" s="174"/>
      <c r="E141" s="172" t="s">
        <v>53</v>
      </c>
      <c r="F141" s="174">
        <v>23.8</v>
      </c>
      <c r="G141" s="174"/>
      <c r="H141" s="174"/>
      <c r="I141" s="174"/>
      <c r="J141" s="174"/>
      <c r="N141" s="122">
        <f t="shared" si="10"/>
        <v>23.8</v>
      </c>
      <c r="O141" s="122">
        <f>IF(D141="X",0,IF(E141="X",0,VLOOKUP(E141,'1'!$K$3:$L$16,2,FALSE)))</f>
        <v>255</v>
      </c>
      <c r="P141" s="122">
        <f t="shared" si="11"/>
        <v>6069</v>
      </c>
    </row>
    <row r="142" spans="2:16" x14ac:dyDescent="0.35">
      <c r="B142" s="47">
        <v>142</v>
      </c>
      <c r="C142" s="47" t="s">
        <v>276</v>
      </c>
      <c r="D142" s="174"/>
      <c r="E142" s="172" t="s">
        <v>53</v>
      </c>
      <c r="F142" s="174">
        <v>23.8</v>
      </c>
      <c r="G142" s="174"/>
      <c r="H142" s="174"/>
      <c r="I142" s="174"/>
      <c r="J142" s="174"/>
      <c r="N142" s="122">
        <f t="shared" si="10"/>
        <v>23.8</v>
      </c>
      <c r="O142" s="122">
        <f>IF(D142="X",0,IF(E142="X",0,VLOOKUP(E142,'1'!$K$3:$L$16,2,FALSE)))</f>
        <v>255</v>
      </c>
      <c r="P142" s="122">
        <f t="shared" si="11"/>
        <v>6069</v>
      </c>
    </row>
    <row r="143" spans="2:16" x14ac:dyDescent="0.35">
      <c r="B143" s="47">
        <v>141</v>
      </c>
      <c r="C143" s="47" t="s">
        <v>276</v>
      </c>
      <c r="D143" s="174"/>
      <c r="E143" s="172" t="s">
        <v>53</v>
      </c>
      <c r="F143" s="174">
        <v>23.8</v>
      </c>
      <c r="G143" s="174"/>
      <c r="H143" s="174"/>
      <c r="I143" s="174"/>
      <c r="J143" s="174"/>
      <c r="N143" s="122">
        <f t="shared" si="10"/>
        <v>23.8</v>
      </c>
      <c r="O143" s="122">
        <f>IF(D143="X",0,IF(E143="X",0,VLOOKUP(E143,'1'!$K$3:$L$16,2,FALSE)))</f>
        <v>255</v>
      </c>
      <c r="P143" s="122">
        <f t="shared" si="11"/>
        <v>6069</v>
      </c>
    </row>
    <row r="144" spans="2:16" x14ac:dyDescent="0.35">
      <c r="B144" s="47">
        <v>140</v>
      </c>
      <c r="C144" s="47" t="s">
        <v>277</v>
      </c>
      <c r="D144" s="174"/>
      <c r="E144" s="172" t="s">
        <v>59</v>
      </c>
      <c r="F144" s="174"/>
      <c r="G144" s="174">
        <v>6</v>
      </c>
      <c r="H144" s="174"/>
      <c r="I144" s="174"/>
      <c r="J144" s="174"/>
      <c r="N144" s="122">
        <f t="shared" si="10"/>
        <v>6</v>
      </c>
      <c r="O144" s="122">
        <f>IF(D144="X",0,IF(E144="X",0,VLOOKUP(E144,'1'!$K$3:$L$16,2,FALSE)))</f>
        <v>52</v>
      </c>
      <c r="P144" s="122">
        <f t="shared" si="11"/>
        <v>312</v>
      </c>
    </row>
    <row r="145" spans="2:16" x14ac:dyDescent="0.35">
      <c r="B145" s="47" t="s">
        <v>377</v>
      </c>
      <c r="C145" s="47" t="s">
        <v>261</v>
      </c>
      <c r="D145" s="174"/>
      <c r="E145" s="172" t="s">
        <v>56</v>
      </c>
      <c r="F145" s="174">
        <v>48</v>
      </c>
      <c r="G145" s="174"/>
      <c r="H145" s="174"/>
      <c r="I145" s="174"/>
      <c r="J145" s="174"/>
      <c r="N145" s="122">
        <f t="shared" si="10"/>
        <v>48</v>
      </c>
      <c r="O145" s="122">
        <f>IF(D145="X",0,IF(E145="X",0,VLOOKUP(E145,'1'!$K$3:$L$16,2,FALSE)))</f>
        <v>255</v>
      </c>
      <c r="P145" s="122">
        <f t="shared" si="11"/>
        <v>12240</v>
      </c>
    </row>
    <row r="146" spans="2:16" x14ac:dyDescent="0.35">
      <c r="B146" s="47">
        <v>135</v>
      </c>
      <c r="C146" s="47" t="s">
        <v>277</v>
      </c>
      <c r="D146" s="174"/>
      <c r="E146" s="172" t="s">
        <v>59</v>
      </c>
      <c r="F146" s="174"/>
      <c r="G146" s="174">
        <v>24</v>
      </c>
      <c r="H146" s="174"/>
      <c r="I146" s="174"/>
      <c r="J146" s="174"/>
      <c r="N146" s="122">
        <f t="shared" si="10"/>
        <v>24</v>
      </c>
      <c r="O146" s="122">
        <f>IF(D146="X",0,IF(E146="X",0,VLOOKUP(E146,'1'!$K$3:$L$16,2,FALSE)))</f>
        <v>52</v>
      </c>
      <c r="P146" s="122">
        <f t="shared" si="11"/>
        <v>1248</v>
      </c>
    </row>
    <row r="147" spans="2:16" x14ac:dyDescent="0.35">
      <c r="B147" s="47">
        <v>131</v>
      </c>
      <c r="C147" s="47" t="s">
        <v>261</v>
      </c>
      <c r="D147" s="174"/>
      <c r="E147" s="172" t="s">
        <v>56</v>
      </c>
      <c r="F147" s="174">
        <v>23.8</v>
      </c>
      <c r="G147" s="174"/>
      <c r="H147" s="174"/>
      <c r="I147" s="174"/>
      <c r="J147" s="174"/>
      <c r="N147" s="122">
        <f t="shared" si="10"/>
        <v>23.8</v>
      </c>
      <c r="O147" s="122">
        <f>IF(D147="X",0,IF(E147="X",0,VLOOKUP(E147,'1'!$K$3:$L$16,2,FALSE)))</f>
        <v>255</v>
      </c>
      <c r="P147" s="122">
        <f t="shared" si="11"/>
        <v>6069</v>
      </c>
    </row>
    <row r="148" spans="2:16" x14ac:dyDescent="0.35">
      <c r="B148" s="47">
        <v>130</v>
      </c>
      <c r="C148" s="47" t="s">
        <v>261</v>
      </c>
      <c r="D148" s="174"/>
      <c r="E148" s="172" t="s">
        <v>56</v>
      </c>
      <c r="F148" s="174">
        <v>23.8</v>
      </c>
      <c r="G148" s="174"/>
      <c r="H148" s="174"/>
      <c r="I148" s="174"/>
      <c r="J148" s="174"/>
      <c r="N148" s="122">
        <f t="shared" si="10"/>
        <v>23.8</v>
      </c>
      <c r="O148" s="122">
        <f>IF(D148="X",0,IF(E148="X",0,VLOOKUP(E148,'1'!$K$3:$L$16,2,FALSE)))</f>
        <v>255</v>
      </c>
      <c r="P148" s="122">
        <f t="shared" si="11"/>
        <v>6069</v>
      </c>
    </row>
    <row r="149" spans="2:16" x14ac:dyDescent="0.35">
      <c r="B149" s="47">
        <v>129</v>
      </c>
      <c r="C149" s="47" t="s">
        <v>261</v>
      </c>
      <c r="D149" s="174"/>
      <c r="E149" s="172" t="s">
        <v>56</v>
      </c>
      <c r="F149" s="174">
        <v>23.8</v>
      </c>
      <c r="G149" s="174"/>
      <c r="H149" s="174"/>
      <c r="I149" s="174"/>
      <c r="J149" s="174"/>
      <c r="N149" s="122">
        <f t="shared" si="10"/>
        <v>23.8</v>
      </c>
      <c r="O149" s="122">
        <f>IF(D149="X",0,IF(E149="X",0,VLOOKUP(E149,'1'!$K$3:$L$16,2,FALSE)))</f>
        <v>255</v>
      </c>
      <c r="P149" s="122">
        <f t="shared" si="11"/>
        <v>6069</v>
      </c>
    </row>
    <row r="150" spans="2:16" x14ac:dyDescent="0.35">
      <c r="B150" s="47">
        <v>128</v>
      </c>
      <c r="C150" s="47" t="s">
        <v>261</v>
      </c>
      <c r="E150" s="172" t="s">
        <v>56</v>
      </c>
      <c r="F150">
        <v>23.8</v>
      </c>
      <c r="N150" s="122">
        <f t="shared" si="10"/>
        <v>23.8</v>
      </c>
      <c r="O150" s="122">
        <f>IF(D150="X",0,IF(E150="X",0,VLOOKUP(E150,'1'!$K$3:$L$16,2,FALSE)))</f>
        <v>255</v>
      </c>
      <c r="P150" s="122">
        <f t="shared" si="11"/>
        <v>6069</v>
      </c>
    </row>
    <row r="151" spans="2:16" x14ac:dyDescent="0.35">
      <c r="B151" s="47">
        <v>127</v>
      </c>
      <c r="C151" s="47" t="s">
        <v>261</v>
      </c>
      <c r="E151" s="172" t="s">
        <v>56</v>
      </c>
      <c r="F151">
        <v>23.8</v>
      </c>
      <c r="N151" s="122">
        <f t="shared" si="10"/>
        <v>23.8</v>
      </c>
      <c r="O151" s="122">
        <f>IF(D151="X",0,IF(E151="X",0,VLOOKUP(E151,'1'!$K$3:$L$16,2,FALSE)))</f>
        <v>255</v>
      </c>
      <c r="P151" s="122">
        <f t="shared" si="11"/>
        <v>6069</v>
      </c>
    </row>
    <row r="152" spans="2:16" x14ac:dyDescent="0.35">
      <c r="B152" s="47">
        <v>126</v>
      </c>
      <c r="C152" s="47" t="s">
        <v>261</v>
      </c>
      <c r="E152" s="172" t="s">
        <v>56</v>
      </c>
      <c r="F152">
        <v>23.8</v>
      </c>
      <c r="N152" s="122">
        <f t="shared" si="10"/>
        <v>23.8</v>
      </c>
      <c r="O152" s="122">
        <f>IF(D152="X",0,IF(E152="X",0,VLOOKUP(E152,'1'!$K$3:$L$16,2,FALSE)))</f>
        <v>255</v>
      </c>
      <c r="P152" s="122">
        <f t="shared" si="11"/>
        <v>6069</v>
      </c>
    </row>
    <row r="153" spans="2:16" x14ac:dyDescent="0.35">
      <c r="B153" s="47">
        <v>112</v>
      </c>
      <c r="C153" s="47" t="s">
        <v>261</v>
      </c>
      <c r="E153" s="172" t="s">
        <v>56</v>
      </c>
      <c r="F153">
        <v>23.8</v>
      </c>
      <c r="N153" s="122">
        <f t="shared" si="10"/>
        <v>23.8</v>
      </c>
      <c r="O153" s="122">
        <f>IF(D153="X",0,IF(E153="X",0,VLOOKUP(E153,'1'!$K$3:$L$16,2,FALSE)))</f>
        <v>255</v>
      </c>
      <c r="P153" s="122">
        <f t="shared" si="11"/>
        <v>6069</v>
      </c>
    </row>
    <row r="154" spans="2:16" x14ac:dyDescent="0.35">
      <c r="B154" s="47">
        <v>111</v>
      </c>
      <c r="C154" s="47" t="s">
        <v>261</v>
      </c>
      <c r="E154" s="172" t="s">
        <v>56</v>
      </c>
      <c r="F154">
        <v>23.8</v>
      </c>
      <c r="N154" s="122">
        <f t="shared" si="10"/>
        <v>23.8</v>
      </c>
      <c r="O154" s="122">
        <f>IF(D154="X",0,IF(E154="X",0,VLOOKUP(E154,'1'!$K$3:$L$16,2,FALSE)))</f>
        <v>255</v>
      </c>
      <c r="P154" s="122">
        <f t="shared" si="11"/>
        <v>6069</v>
      </c>
    </row>
    <row r="155" spans="2:16" x14ac:dyDescent="0.35">
      <c r="B155" s="47">
        <v>106</v>
      </c>
      <c r="C155" s="47" t="s">
        <v>266</v>
      </c>
      <c r="E155" s="172" t="s">
        <v>187</v>
      </c>
      <c r="G155">
        <v>5</v>
      </c>
      <c r="N155" s="122">
        <f t="shared" si="10"/>
        <v>5</v>
      </c>
      <c r="O155" s="122">
        <f>IF(D155="X",0,IF(E155="X",0,VLOOKUP(E155,'1'!$K$3:$L$16,2,FALSE)))</f>
        <v>255</v>
      </c>
      <c r="P155" s="122">
        <f t="shared" si="11"/>
        <v>1275</v>
      </c>
    </row>
    <row r="156" spans="2:16" x14ac:dyDescent="0.35">
      <c r="B156" s="47">
        <v>105</v>
      </c>
      <c r="C156" s="47" t="s">
        <v>266</v>
      </c>
      <c r="E156" s="172" t="s">
        <v>187</v>
      </c>
      <c r="G156">
        <v>5</v>
      </c>
      <c r="N156" s="122">
        <f t="shared" si="10"/>
        <v>5</v>
      </c>
      <c r="O156" s="122">
        <f>IF(D156="X",0,IF(E156="X",0,VLOOKUP(E156,'1'!$K$3:$L$16,2,FALSE)))</f>
        <v>255</v>
      </c>
      <c r="P156" s="122">
        <f t="shared" si="11"/>
        <v>1275</v>
      </c>
    </row>
    <row r="157" spans="2:16" x14ac:dyDescent="0.35">
      <c r="B157" s="47">
        <v>104</v>
      </c>
      <c r="C157" s="47" t="s">
        <v>261</v>
      </c>
      <c r="E157" s="172" t="s">
        <v>56</v>
      </c>
      <c r="F157">
        <v>34.5</v>
      </c>
      <c r="N157" s="122">
        <f t="shared" si="10"/>
        <v>34.5</v>
      </c>
      <c r="O157" s="122">
        <f>IF(D157="X",0,IF(E157="X",0,VLOOKUP(E157,'1'!$K$3:$L$16,2,FALSE)))</f>
        <v>255</v>
      </c>
      <c r="P157" s="122">
        <f t="shared" si="11"/>
        <v>8797.5</v>
      </c>
    </row>
    <row r="158" spans="2:16" x14ac:dyDescent="0.35">
      <c r="E158" s="172"/>
      <c r="N158" s="122"/>
      <c r="O158" s="122"/>
      <c r="P158" s="122"/>
    </row>
    <row r="159" spans="2:16" x14ac:dyDescent="0.35">
      <c r="C159" s="175" t="s">
        <v>280</v>
      </c>
      <c r="E159" s="172"/>
      <c r="N159" s="122"/>
      <c r="O159" s="122"/>
      <c r="P159" s="122"/>
    </row>
    <row r="160" spans="2:16" x14ac:dyDescent="0.35">
      <c r="B160" s="47">
        <v>201</v>
      </c>
      <c r="C160" s="47" t="s">
        <v>281</v>
      </c>
      <c r="E160" s="172" t="s">
        <v>57</v>
      </c>
      <c r="G160">
        <v>113</v>
      </c>
      <c r="N160" s="122">
        <f t="shared" si="10"/>
        <v>113</v>
      </c>
      <c r="O160" s="122">
        <f>IF(D160="X",0,IF(E160="X",0,VLOOKUP(E160,'1'!$K$3:$L$16,2,FALSE)))</f>
        <v>255</v>
      </c>
      <c r="P160" s="122">
        <f t="shared" si="11"/>
        <v>28815</v>
      </c>
    </row>
    <row r="161" spans="2:16" x14ac:dyDescent="0.35">
      <c r="B161" s="47">
        <v>209</v>
      </c>
      <c r="C161" s="47" t="s">
        <v>282</v>
      </c>
      <c r="E161" s="47" t="s">
        <v>187</v>
      </c>
      <c r="G161">
        <v>4.5</v>
      </c>
      <c r="N161" s="122">
        <f t="shared" si="10"/>
        <v>4.5</v>
      </c>
      <c r="O161" s="122">
        <f>IF(D161="X",0,IF(E161="X",0,VLOOKUP(E161,'1'!$K$3:$L$16,2,FALSE)))</f>
        <v>255</v>
      </c>
      <c r="P161" s="122">
        <f t="shared" si="11"/>
        <v>1147.5</v>
      </c>
    </row>
    <row r="162" spans="2:16" x14ac:dyDescent="0.35">
      <c r="B162" s="47">
        <v>212</v>
      </c>
      <c r="C162" s="47" t="s">
        <v>330</v>
      </c>
      <c r="E162" s="47" t="s">
        <v>54</v>
      </c>
      <c r="G162">
        <v>31.5</v>
      </c>
      <c r="N162" s="122">
        <f t="shared" si="10"/>
        <v>31.5</v>
      </c>
      <c r="O162" s="122">
        <f>IF(D162="X",0,IF(E162="X",0,VLOOKUP(E162,'1'!$K$3:$L$16,2,FALSE)))</f>
        <v>255</v>
      </c>
      <c r="P162" s="122">
        <f t="shared" si="11"/>
        <v>8032.5</v>
      </c>
    </row>
    <row r="163" spans="2:16" x14ac:dyDescent="0.35">
      <c r="B163" s="47">
        <v>213</v>
      </c>
      <c r="C163" s="47" t="s">
        <v>261</v>
      </c>
      <c r="E163" s="172" t="s">
        <v>56</v>
      </c>
      <c r="F163">
        <v>18</v>
      </c>
      <c r="N163" s="122">
        <f t="shared" si="10"/>
        <v>18</v>
      </c>
      <c r="O163" s="122">
        <f>IF(D163="X",0,IF(E163="X",0,VLOOKUP(E163,'1'!$K$3:$L$16,2,FALSE)))</f>
        <v>255</v>
      </c>
      <c r="P163" s="122">
        <f t="shared" si="11"/>
        <v>4590</v>
      </c>
    </row>
    <row r="164" spans="2:16" x14ac:dyDescent="0.35">
      <c r="B164" s="47">
        <v>214</v>
      </c>
      <c r="C164" s="47" t="s">
        <v>261</v>
      </c>
      <c r="E164" s="172" t="s">
        <v>56</v>
      </c>
      <c r="F164">
        <v>26</v>
      </c>
      <c r="N164" s="122">
        <f t="shared" si="10"/>
        <v>26</v>
      </c>
      <c r="O164" s="122">
        <f>IF(D164="X",0,IF(E164="X",0,VLOOKUP(E164,'1'!$K$3:$L$16,2,FALSE)))</f>
        <v>255</v>
      </c>
      <c r="P164" s="122">
        <f t="shared" si="11"/>
        <v>6630</v>
      </c>
    </row>
    <row r="165" spans="2:16" x14ac:dyDescent="0.35">
      <c r="B165" s="47">
        <v>215</v>
      </c>
      <c r="C165" s="47" t="s">
        <v>261</v>
      </c>
      <c r="E165" s="172" t="s">
        <v>56</v>
      </c>
      <c r="F165">
        <v>26</v>
      </c>
      <c r="N165" s="122">
        <f t="shared" si="10"/>
        <v>26</v>
      </c>
      <c r="O165" s="122">
        <f>IF(D165="X",0,IF(E165="X",0,VLOOKUP(E165,'1'!$K$3:$L$16,2,FALSE)))</f>
        <v>255</v>
      </c>
      <c r="P165" s="122">
        <f t="shared" si="11"/>
        <v>6630</v>
      </c>
    </row>
    <row r="166" spans="2:16" x14ac:dyDescent="0.35">
      <c r="B166" s="47">
        <v>216</v>
      </c>
      <c r="C166" s="47" t="s">
        <v>261</v>
      </c>
      <c r="E166" s="172" t="s">
        <v>56</v>
      </c>
      <c r="F166">
        <v>26</v>
      </c>
      <c r="N166" s="122">
        <f t="shared" si="10"/>
        <v>26</v>
      </c>
      <c r="O166" s="122">
        <f>IF(D166="X",0,IF(E166="X",0,VLOOKUP(E166,'1'!$K$3:$L$16,2,FALSE)))</f>
        <v>255</v>
      </c>
      <c r="P166" s="122">
        <f t="shared" si="11"/>
        <v>6630</v>
      </c>
    </row>
    <row r="167" spans="2:16" x14ac:dyDescent="0.35">
      <c r="B167" s="47">
        <v>217</v>
      </c>
      <c r="C167" s="47" t="s">
        <v>262</v>
      </c>
      <c r="E167" s="172" t="s">
        <v>59</v>
      </c>
      <c r="G167">
        <v>3</v>
      </c>
      <c r="N167" s="122">
        <f t="shared" si="10"/>
        <v>3</v>
      </c>
      <c r="O167" s="122">
        <f>IF(D167="X",0,IF(E167="X",0,VLOOKUP(E167,'1'!$K$3:$L$16,2,FALSE)))</f>
        <v>52</v>
      </c>
      <c r="P167" s="122">
        <f t="shared" si="11"/>
        <v>156</v>
      </c>
    </row>
    <row r="168" spans="2:16" x14ac:dyDescent="0.35">
      <c r="B168" s="47">
        <v>218</v>
      </c>
      <c r="C168" s="47" t="s">
        <v>258</v>
      </c>
      <c r="E168" s="172" t="s">
        <v>58</v>
      </c>
      <c r="G168">
        <v>3</v>
      </c>
      <c r="N168" s="122">
        <f t="shared" si="10"/>
        <v>3</v>
      </c>
      <c r="O168" s="122">
        <f>IF(D168="X",0,IF(E168="X",0,VLOOKUP(E168,'1'!$K$3:$L$16,2,FALSE)))</f>
        <v>255</v>
      </c>
      <c r="P168" s="122">
        <f t="shared" si="11"/>
        <v>765</v>
      </c>
    </row>
    <row r="169" spans="2:16" x14ac:dyDescent="0.35">
      <c r="B169" s="47">
        <v>219</v>
      </c>
      <c r="C169" s="47" t="s">
        <v>282</v>
      </c>
      <c r="E169" s="172" t="s">
        <v>187</v>
      </c>
      <c r="G169">
        <v>2.75</v>
      </c>
      <c r="N169" s="122">
        <f t="shared" si="10"/>
        <v>2.75</v>
      </c>
      <c r="O169" s="122">
        <f>IF(D169="X",0,IF(E169="X",0,VLOOKUP(E169,'1'!$K$3:$L$16,2,FALSE)))</f>
        <v>255</v>
      </c>
      <c r="P169" s="122">
        <f t="shared" si="11"/>
        <v>701.25</v>
      </c>
    </row>
    <row r="170" spans="2:16" x14ac:dyDescent="0.35">
      <c r="B170" s="47">
        <v>220</v>
      </c>
      <c r="C170" s="47" t="s">
        <v>282</v>
      </c>
      <c r="E170" s="172" t="s">
        <v>187</v>
      </c>
      <c r="G170">
        <v>2.75</v>
      </c>
      <c r="N170" s="122">
        <f t="shared" si="10"/>
        <v>2.75</v>
      </c>
      <c r="O170" s="122">
        <f>IF(D170="X",0,IF(E170="X",0,VLOOKUP(E170,'1'!$K$3:$L$16,2,FALSE)))</f>
        <v>255</v>
      </c>
      <c r="P170" s="122">
        <f t="shared" si="11"/>
        <v>701.25</v>
      </c>
    </row>
    <row r="171" spans="2:16" x14ac:dyDescent="0.35">
      <c r="B171" s="47">
        <v>230</v>
      </c>
      <c r="C171" s="47" t="s">
        <v>330</v>
      </c>
      <c r="E171" s="172" t="s">
        <v>54</v>
      </c>
      <c r="G171">
        <v>24</v>
      </c>
      <c r="N171" s="122">
        <f t="shared" si="10"/>
        <v>24</v>
      </c>
      <c r="O171" s="122">
        <f>IF(D171="X",0,IF(E171="X",0,VLOOKUP(E171,'1'!$K$3:$L$16,2,FALSE)))</f>
        <v>255</v>
      </c>
      <c r="P171" s="122">
        <f t="shared" si="11"/>
        <v>6120</v>
      </c>
    </row>
    <row r="172" spans="2:16" x14ac:dyDescent="0.35">
      <c r="B172" s="47">
        <v>231</v>
      </c>
      <c r="C172" s="47" t="s">
        <v>263</v>
      </c>
      <c r="E172" s="172" t="s">
        <v>54</v>
      </c>
      <c r="G172">
        <v>2</v>
      </c>
      <c r="N172" s="122">
        <f t="shared" si="10"/>
        <v>2</v>
      </c>
      <c r="O172" s="122">
        <f>IF(D172="X",0,IF(E172="X",0,VLOOKUP(E172,'1'!$K$3:$L$16,2,FALSE)))</f>
        <v>255</v>
      </c>
      <c r="P172" s="122">
        <f t="shared" si="11"/>
        <v>510</v>
      </c>
    </row>
    <row r="173" spans="2:16" x14ac:dyDescent="0.35">
      <c r="B173" s="47">
        <v>223</v>
      </c>
      <c r="C173" s="47" t="s">
        <v>283</v>
      </c>
      <c r="E173" s="172" t="s">
        <v>53</v>
      </c>
      <c r="F173">
        <v>38.5</v>
      </c>
      <c r="N173" s="122">
        <f t="shared" si="10"/>
        <v>38.5</v>
      </c>
      <c r="O173" s="122">
        <f>IF(D173="X",0,IF(E173="X",0,VLOOKUP(E173,'1'!$K$3:$L$16,2,FALSE)))</f>
        <v>255</v>
      </c>
      <c r="P173" s="122">
        <f t="shared" si="11"/>
        <v>9817.5</v>
      </c>
    </row>
    <row r="174" spans="2:16" x14ac:dyDescent="0.35">
      <c r="B174" s="47">
        <v>229</v>
      </c>
      <c r="C174" s="47" t="s">
        <v>378</v>
      </c>
      <c r="E174" s="172" t="s">
        <v>56</v>
      </c>
      <c r="F174">
        <v>38</v>
      </c>
      <c r="N174" s="122">
        <f t="shared" si="10"/>
        <v>38</v>
      </c>
      <c r="O174" s="122">
        <f>IF(D174="X",0,IF(E174="X",0,VLOOKUP(E174,'1'!$K$3:$L$16,2,FALSE)))</f>
        <v>255</v>
      </c>
      <c r="P174" s="122">
        <f t="shared" si="11"/>
        <v>9690</v>
      </c>
    </row>
    <row r="175" spans="2:16" x14ac:dyDescent="0.35">
      <c r="B175" s="47">
        <v>228</v>
      </c>
      <c r="C175" s="47" t="s">
        <v>261</v>
      </c>
      <c r="E175" s="172" t="s">
        <v>56</v>
      </c>
      <c r="F175">
        <v>22.5</v>
      </c>
      <c r="N175" s="122">
        <f t="shared" si="10"/>
        <v>22.5</v>
      </c>
      <c r="O175" s="122">
        <f>IF(D175="X",0,IF(E175="X",0,VLOOKUP(E175,'1'!$K$3:$L$16,2,FALSE)))</f>
        <v>255</v>
      </c>
      <c r="P175" s="122">
        <f t="shared" si="11"/>
        <v>5737.5</v>
      </c>
    </row>
    <row r="176" spans="2:16" x14ac:dyDescent="0.35">
      <c r="B176" s="47">
        <v>227</v>
      </c>
      <c r="C176" s="47" t="s">
        <v>261</v>
      </c>
      <c r="E176" s="172" t="s">
        <v>56</v>
      </c>
      <c r="F176">
        <v>26</v>
      </c>
      <c r="N176" s="122">
        <f t="shared" si="10"/>
        <v>26</v>
      </c>
      <c r="O176" s="122">
        <f>IF(D176="X",0,IF(E176="X",0,VLOOKUP(E176,'1'!$K$3:$L$16,2,FALSE)))</f>
        <v>255</v>
      </c>
      <c r="P176" s="122">
        <f t="shared" si="11"/>
        <v>6630</v>
      </c>
    </row>
    <row r="177" spans="2:16" x14ac:dyDescent="0.35">
      <c r="B177" s="47">
        <v>226</v>
      </c>
      <c r="C177" s="47" t="s">
        <v>261</v>
      </c>
      <c r="E177" s="172" t="s">
        <v>56</v>
      </c>
      <c r="F177">
        <v>26</v>
      </c>
      <c r="N177" s="122">
        <f t="shared" si="10"/>
        <v>26</v>
      </c>
      <c r="O177" s="122">
        <f>IF(D177="X",0,IF(E177="X",0,VLOOKUP(E177,'1'!$K$3:$L$16,2,FALSE)))</f>
        <v>255</v>
      </c>
      <c r="P177" s="122">
        <f t="shared" si="11"/>
        <v>6630</v>
      </c>
    </row>
    <row r="178" spans="2:16" x14ac:dyDescent="0.35">
      <c r="B178" s="47">
        <v>225</v>
      </c>
      <c r="C178" s="47" t="s">
        <v>261</v>
      </c>
      <c r="E178" s="172" t="s">
        <v>56</v>
      </c>
      <c r="F178">
        <v>26</v>
      </c>
      <c r="N178" s="122">
        <f t="shared" si="10"/>
        <v>26</v>
      </c>
      <c r="O178" s="122">
        <f>IF(D178="X",0,IF(E178="X",0,VLOOKUP(E178,'1'!$K$3:$L$16,2,FALSE)))</f>
        <v>255</v>
      </c>
      <c r="P178" s="122">
        <f t="shared" si="11"/>
        <v>6630</v>
      </c>
    </row>
    <row r="179" spans="2:16" x14ac:dyDescent="0.35">
      <c r="B179" s="47">
        <v>224</v>
      </c>
      <c r="C179" s="47" t="s">
        <v>261</v>
      </c>
      <c r="E179" s="172" t="s">
        <v>56</v>
      </c>
      <c r="F179">
        <v>36</v>
      </c>
      <c r="N179" s="122">
        <f t="shared" si="10"/>
        <v>36</v>
      </c>
      <c r="O179" s="122">
        <f>IF(D179="X",0,IF(E179="X",0,VLOOKUP(E179,'1'!$K$3:$L$16,2,FALSE)))</f>
        <v>255</v>
      </c>
      <c r="P179" s="122">
        <f t="shared" si="11"/>
        <v>9180</v>
      </c>
    </row>
    <row r="180" spans="2:16" x14ac:dyDescent="0.35">
      <c r="B180" s="47" t="s">
        <v>379</v>
      </c>
      <c r="C180" s="47" t="s">
        <v>261</v>
      </c>
      <c r="E180" s="172" t="s">
        <v>56</v>
      </c>
      <c r="F180">
        <v>37.5</v>
      </c>
      <c r="N180" s="122">
        <f t="shared" si="10"/>
        <v>37.5</v>
      </c>
      <c r="O180" s="122">
        <f>IF(D180="X",0,IF(E180="X",0,VLOOKUP(E180,'1'!$K$3:$L$16,2,FALSE)))</f>
        <v>255</v>
      </c>
      <c r="P180" s="122">
        <f t="shared" si="11"/>
        <v>9562.5</v>
      </c>
    </row>
    <row r="181" spans="2:16" x14ac:dyDescent="0.35">
      <c r="B181" s="47">
        <v>205</v>
      </c>
      <c r="C181" s="47" t="s">
        <v>261</v>
      </c>
      <c r="E181" s="172" t="s">
        <v>56</v>
      </c>
      <c r="F181">
        <v>36</v>
      </c>
      <c r="N181" s="122">
        <f t="shared" si="10"/>
        <v>36</v>
      </c>
      <c r="O181" s="122">
        <f>IF(D181="X",0,IF(E181="X",0,VLOOKUP(E181,'1'!$K$3:$L$16,2,FALSE)))</f>
        <v>255</v>
      </c>
      <c r="P181" s="122">
        <f t="shared" si="11"/>
        <v>9180</v>
      </c>
    </row>
    <row r="182" spans="2:16" x14ac:dyDescent="0.35">
      <c r="B182" s="47">
        <v>204</v>
      </c>
      <c r="C182" s="47" t="s">
        <v>261</v>
      </c>
      <c r="E182" s="172" t="s">
        <v>56</v>
      </c>
      <c r="F182">
        <v>36</v>
      </c>
      <c r="N182" s="122">
        <f t="shared" si="10"/>
        <v>36</v>
      </c>
      <c r="O182" s="122">
        <f>IF(D182="X",0,IF(E182="X",0,VLOOKUP(E182,'1'!$K$3:$L$16,2,FALSE)))</f>
        <v>255</v>
      </c>
      <c r="P182" s="122">
        <f t="shared" si="11"/>
        <v>9180</v>
      </c>
    </row>
    <row r="183" spans="2:16" hidden="1" x14ac:dyDescent="0.35">
      <c r="E183" s="172"/>
      <c r="N183" s="122"/>
      <c r="O183" s="122"/>
      <c r="P183" s="122"/>
    </row>
    <row r="184" spans="2:16" hidden="1" x14ac:dyDescent="0.35">
      <c r="E184" s="172"/>
      <c r="N184" s="122"/>
      <c r="O184" s="122"/>
      <c r="P184" s="122"/>
    </row>
    <row r="185" spans="2:16" hidden="1" x14ac:dyDescent="0.35">
      <c r="E185" s="172"/>
      <c r="N185" s="122"/>
      <c r="O185" s="122"/>
      <c r="P185" s="122"/>
    </row>
    <row r="186" spans="2:16" hidden="1" x14ac:dyDescent="0.35">
      <c r="E186" s="172"/>
      <c r="N186" s="122"/>
      <c r="O186" s="122"/>
      <c r="P186" s="122"/>
    </row>
    <row r="187" spans="2:16" hidden="1" x14ac:dyDescent="0.35">
      <c r="E187" s="172"/>
      <c r="N187" s="122"/>
      <c r="O187" s="122"/>
      <c r="P187" s="122"/>
    </row>
    <row r="188" spans="2:16" hidden="1" x14ac:dyDescent="0.35">
      <c r="E188" s="172"/>
      <c r="N188" s="122"/>
      <c r="O188" s="122"/>
      <c r="P188" s="122"/>
    </row>
    <row r="189" spans="2:16" hidden="1" x14ac:dyDescent="0.35">
      <c r="E189" s="172"/>
      <c r="N189" s="122"/>
      <c r="O189" s="122"/>
      <c r="P189" s="122"/>
    </row>
    <row r="190" spans="2:16" hidden="1" x14ac:dyDescent="0.35">
      <c r="E190" s="172"/>
      <c r="N190" s="122"/>
      <c r="O190" s="122"/>
      <c r="P190" s="122"/>
    </row>
    <row r="191" spans="2:16" hidden="1" x14ac:dyDescent="0.35">
      <c r="N191" s="122"/>
      <c r="O191" s="122"/>
      <c r="P191" s="122"/>
    </row>
    <row r="192" spans="2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t="15" thickBot="1" x14ac:dyDescent="0.4">
      <c r="C491" s="123" t="s">
        <v>173</v>
      </c>
      <c r="D491" s="93"/>
      <c r="E491" s="123"/>
      <c r="F491" s="105">
        <f t="shared" ref="F491:M491" si="12">SUM(F4:F490)</f>
        <v>6586.7000000000071</v>
      </c>
      <c r="G491" s="105">
        <f t="shared" si="12"/>
        <v>1372.65</v>
      </c>
      <c r="H491" s="105">
        <f t="shared" si="12"/>
        <v>0</v>
      </c>
      <c r="I491" s="105">
        <f t="shared" si="12"/>
        <v>21.85</v>
      </c>
      <c r="J491" s="105">
        <f t="shared" si="12"/>
        <v>31.15</v>
      </c>
      <c r="K491" s="105">
        <f t="shared" si="12"/>
        <v>0</v>
      </c>
      <c r="L491" s="105">
        <f t="shared" si="12"/>
        <v>18</v>
      </c>
      <c r="M491" s="105">
        <f t="shared" si="12"/>
        <v>15.5</v>
      </c>
      <c r="Q491" s="93" t="s">
        <v>174</v>
      </c>
      <c r="R491" s="105">
        <f t="shared" ref="R491:W491" si="13">SUM(R4:R490)</f>
        <v>2000</v>
      </c>
      <c r="S491" s="105">
        <f t="shared" si="13"/>
        <v>2000</v>
      </c>
      <c r="T491" s="105">
        <f t="shared" si="13"/>
        <v>786</v>
      </c>
      <c r="U491" s="105">
        <f t="shared" si="13"/>
        <v>0</v>
      </c>
      <c r="V491" s="105">
        <f t="shared" si="13"/>
        <v>0</v>
      </c>
      <c r="W491" s="105">
        <f t="shared" si="13"/>
        <v>0</v>
      </c>
    </row>
    <row r="492" spans="3:23" ht="15" thickTop="1" x14ac:dyDescent="0.35"/>
    <row r="494" spans="3:23" x14ac:dyDescent="0.35">
      <c r="C494" s="95" t="s">
        <v>172</v>
      </c>
      <c r="F494" s="47"/>
      <c r="G494" s="47"/>
      <c r="H494" s="47"/>
      <c r="I494" s="47"/>
      <c r="J494" s="47"/>
      <c r="K494" s="47"/>
      <c r="L494" s="47"/>
      <c r="M494" s="47"/>
      <c r="N494" s="95" t="s">
        <v>188</v>
      </c>
      <c r="O494" s="47"/>
      <c r="P494" s="95" t="s">
        <v>177</v>
      </c>
    </row>
    <row r="495" spans="3:23" x14ac:dyDescent="0.35">
      <c r="C495" s="95" t="str">
        <f>IF('1'!K3="", "Vrije categorie",'1'!K3)</f>
        <v>A</v>
      </c>
      <c r="F495" s="106" cm="1">
        <f t="array" ref="F495">SUMPRODUCT(--($E$4:$E$490=C495),--($D$4:$D$490=""),$F$4:$F$490)</f>
        <v>626.94999999999993</v>
      </c>
      <c r="G495" s="106" cm="1">
        <f t="array" ref="G495">SUMPRODUCT(--($E$4:$E$490=C495),--($D$4:$D$490=""),$G$4:$G$490)</f>
        <v>0</v>
      </c>
      <c r="H495" s="106" cm="1">
        <f t="array" ref="H495">SUMPRODUCT(--($E$4:$E$490=C495),--($D$4:$D$490=""),$H$4:$H$490)</f>
        <v>0</v>
      </c>
      <c r="I495" s="106" cm="1">
        <f t="array" ref="I495">SUMPRODUCT(--($E$4:$E$490=C495),--($D$4:$D$490=""),$I$4:$I$490)</f>
        <v>0</v>
      </c>
      <c r="J495" s="106" cm="1">
        <f t="array" ref="J495">SUMPRODUCT(--($E$4:$E$490=C495),--($D$4:$D$490=""),$J$4:$J$490)</f>
        <v>0</v>
      </c>
      <c r="K495" s="106" cm="1">
        <f t="array" ref="K495">SUMPRODUCT(--($E$4:$E$490=C495),--($D$4:$D$490=""),$K$4:$K$490)</f>
        <v>0</v>
      </c>
      <c r="L495" s="106" cm="1">
        <f t="array" ref="L495">SUMPRODUCT(--($E$4:$E$490=C495),--($D$4:$D$490=""),$L$4:$L$490)</f>
        <v>0</v>
      </c>
      <c r="M495" s="106" cm="1">
        <f t="array" ref="M495">SUMPRODUCT(--($E$4:$E$490=C495),--($D$4:$D$490=""),$M$4:$M$490)</f>
        <v>0</v>
      </c>
      <c r="N495" s="106">
        <f>SUM(F495:M495)</f>
        <v>626.94999999999993</v>
      </c>
      <c r="O495" s="95"/>
      <c r="P495" s="106" cm="1">
        <f t="array" ref="P495">SUMPRODUCT(--($E$4:$E$490=C495),--($D$4:$D$490=""),$P$4:$P$490)</f>
        <v>159872.25</v>
      </c>
    </row>
    <row r="496" spans="3:23" x14ac:dyDescent="0.35">
      <c r="C496" s="95" t="str">
        <f>IF('1'!K4="", "Vrije categorie",'1'!K4)</f>
        <v>B</v>
      </c>
      <c r="F496" s="106" cm="1">
        <f t="array" ref="F496">SUMPRODUCT(--($E$4:$E$490=C496),--($D$4:$D$490=""),$F$4:$F$490)</f>
        <v>2831.8500000000022</v>
      </c>
      <c r="G496" s="106" cm="1">
        <f t="array" ref="G496">SUMPRODUCT(--($E$4:$E$490=C496),--($D$4:$D$490=""),$G$4:$G$490)</f>
        <v>36.799999999999997</v>
      </c>
      <c r="H496" s="106" cm="1">
        <f t="array" ref="H496">SUMPRODUCT(--($E$4:$E$490=C496),--($D$4:$D$490=""),$H$4:$H$490)</f>
        <v>0</v>
      </c>
      <c r="I496" s="106" cm="1">
        <f t="array" ref="I496">SUMPRODUCT(--($E$4:$E$490=C496),--($D$4:$D$490=""),$I$4:$I$490)</f>
        <v>0</v>
      </c>
      <c r="J496" s="106" cm="1">
        <f t="array" ref="J496">SUMPRODUCT(--($E$4:$E$490=C496),--($D$4:$D$490=""),$J$4:$J$490)</f>
        <v>0</v>
      </c>
      <c r="K496" s="106" cm="1">
        <f t="array" ref="K496">SUMPRODUCT(--($E$4:$E$490=C496),--($D$4:$D$490=""),$K$4:$K$490)</f>
        <v>0</v>
      </c>
      <c r="L496" s="106" cm="1">
        <f t="array" ref="L496">SUMPRODUCT(--($E$4:$E$490=C496),--($D$4:$D$490=""),$L$4:$L$490)</f>
        <v>0</v>
      </c>
      <c r="M496" s="106" cm="1">
        <f t="array" ref="M496">SUMPRODUCT(--($E$4:$E$490=C496),--($D$4:$D$490=""),$M$4:$M$490)</f>
        <v>0</v>
      </c>
      <c r="N496" s="106">
        <f t="shared" ref="N496:N508" si="14">SUM(F496:M496)</f>
        <v>2868.6500000000024</v>
      </c>
      <c r="O496" s="95"/>
      <c r="P496" s="106" cm="1">
        <f t="array" ref="P496">SUMPRODUCT(--($E$4:$E$490=C496),--($D$4:$D$490=""),$P$4:$P$490)</f>
        <v>731505.75</v>
      </c>
    </row>
    <row r="497" spans="3:16" x14ac:dyDescent="0.35">
      <c r="C497" s="95" t="str">
        <f>IF('1'!K5="", "Vrije categorie",'1'!K5)</f>
        <v>C</v>
      </c>
      <c r="F497" s="106" cm="1">
        <f t="array" ref="F497">SUMPRODUCT(--($E$4:$E$490=C497),--($D$4:$D$490=""),$F$4:$F$490)</f>
        <v>0</v>
      </c>
      <c r="G497" s="106" cm="1">
        <f t="array" ref="G497">SUMPRODUCT(--($E$4:$E$490=C497),--($D$4:$D$490=""),$G$4:$G$490)</f>
        <v>113</v>
      </c>
      <c r="H497" s="106" cm="1">
        <f t="array" ref="H497">SUMPRODUCT(--($E$4:$E$490=C497),--($D$4:$D$490=""),$H$4:$H$490)</f>
        <v>0</v>
      </c>
      <c r="I497" s="106" cm="1">
        <f t="array" ref="I497">SUMPRODUCT(--($E$4:$E$490=C497),--($D$4:$D$490=""),$I$4:$I$490)</f>
        <v>0</v>
      </c>
      <c r="J497" s="106" cm="1">
        <f t="array" ref="J497">SUMPRODUCT(--($E$4:$E$490=C497),--($D$4:$D$490=""),$J$4:$J$490)</f>
        <v>0</v>
      </c>
      <c r="K497" s="106" cm="1">
        <f t="array" ref="K497">SUMPRODUCT(--($E$4:$E$490=C497),--($D$4:$D$490=""),$K$4:$K$490)</f>
        <v>0</v>
      </c>
      <c r="L497" s="106" cm="1">
        <f t="array" ref="L497">SUMPRODUCT(--($E$4:$E$490=C497),--($D$4:$D$490=""),$L$4:$L$490)</f>
        <v>0</v>
      </c>
      <c r="M497" s="106" cm="1">
        <f t="array" ref="M497">SUMPRODUCT(--($E$4:$E$490=C497),--($D$4:$D$490=""),$M$4:$M$490)</f>
        <v>0</v>
      </c>
      <c r="N497" s="106">
        <f t="shared" si="14"/>
        <v>113</v>
      </c>
      <c r="O497" s="95"/>
      <c r="P497" s="106" cm="1">
        <f t="array" ref="P497">SUMPRODUCT(--($E$4:$E$490=C497),--($D$4:$D$490=""),$P$4:$P$490)</f>
        <v>28815</v>
      </c>
    </row>
    <row r="498" spans="3:16" x14ac:dyDescent="0.35">
      <c r="C498" s="95" t="str">
        <f>IF('1'!K6="", "Vrije categorie",'1'!K6)</f>
        <v>D</v>
      </c>
      <c r="F498" s="106" cm="1">
        <f t="array" ref="F498">SUMPRODUCT(--($E$4:$E$490=C498),--($D$4:$D$490=""),$F$4:$F$490)</f>
        <v>0</v>
      </c>
      <c r="G498" s="106" cm="1">
        <f t="array" ref="G498">SUMPRODUCT(--($E$4:$E$490=C498),--($D$4:$D$490=""),$G$4:$G$490)</f>
        <v>30.1</v>
      </c>
      <c r="H498" s="106" cm="1">
        <f t="array" ref="H498">SUMPRODUCT(--($E$4:$E$490=C498),--($D$4:$D$490=""),$H$4:$H$490)</f>
        <v>0</v>
      </c>
      <c r="I498" s="106" cm="1">
        <f t="array" ref="I498">SUMPRODUCT(--($E$4:$E$490=C498),--($D$4:$D$490=""),$I$4:$I$490)</f>
        <v>0</v>
      </c>
      <c r="J498" s="106" cm="1">
        <f t="array" ref="J498">SUMPRODUCT(--($E$4:$E$490=C498),--($D$4:$D$490=""),$J$4:$J$490)</f>
        <v>0</v>
      </c>
      <c r="K498" s="106" cm="1">
        <f t="array" ref="K498">SUMPRODUCT(--($E$4:$E$490=C498),--($D$4:$D$490=""),$K$4:$K$490)</f>
        <v>0</v>
      </c>
      <c r="L498" s="106" cm="1">
        <f t="array" ref="L498">SUMPRODUCT(--($E$4:$E$490=C498),--($D$4:$D$490=""),$L$4:$L$490)</f>
        <v>0</v>
      </c>
      <c r="M498" s="106" cm="1">
        <f t="array" ref="M498">SUMPRODUCT(--($E$4:$E$490=C498),--($D$4:$D$490=""),$M$4:$M$490)</f>
        <v>0</v>
      </c>
      <c r="N498" s="106">
        <f t="shared" si="14"/>
        <v>30.1</v>
      </c>
      <c r="O498" s="95"/>
      <c r="P498" s="106" cm="1">
        <f t="array" ref="P498">SUMPRODUCT(--($E$4:$E$490=C498),--($D$4:$D$490=""),$P$4:$P$490)</f>
        <v>7675.5</v>
      </c>
    </row>
    <row r="499" spans="3:16" x14ac:dyDescent="0.35">
      <c r="C499" s="95" t="str">
        <f>IF('1'!K7="", "Vrije categorie",'1'!K7)</f>
        <v>E</v>
      </c>
      <c r="F499" s="106" cm="1">
        <f t="array" ref="F499">SUMPRODUCT(--($E$4:$E$490=C499),--($D$4:$D$490=""),$F$4:$F$490)</f>
        <v>419.4</v>
      </c>
      <c r="G499" s="106" cm="1">
        <f t="array" ref="G499">SUMPRODUCT(--($E$4:$E$490=C499),--($D$4:$D$490=""),$G$4:$G$490)</f>
        <v>847.05000000000007</v>
      </c>
      <c r="H499" s="106" cm="1">
        <f t="array" ref="H499">SUMPRODUCT(--($E$4:$E$490=C499),--($D$4:$D$490=""),$H$4:$H$490)</f>
        <v>0</v>
      </c>
      <c r="I499" s="106" cm="1">
        <f t="array" ref="I499">SUMPRODUCT(--($E$4:$E$490=C499),--($D$4:$D$490=""),$I$4:$I$490)</f>
        <v>21.85</v>
      </c>
      <c r="J499" s="106" cm="1">
        <f t="array" ref="J499">SUMPRODUCT(--($E$4:$E$490=C499),--($D$4:$D$490=""),$J$4:$J$490)</f>
        <v>31.15</v>
      </c>
      <c r="K499" s="106" cm="1">
        <f t="array" ref="K499">SUMPRODUCT(--($E$4:$E$490=C499),--($D$4:$D$490=""),$K$4:$K$490)</f>
        <v>0</v>
      </c>
      <c r="L499" s="106" cm="1">
        <f t="array" ref="L499">SUMPRODUCT(--($E$4:$E$490=C499),--($D$4:$D$490=""),$L$4:$L$490)</f>
        <v>18</v>
      </c>
      <c r="M499" s="106" cm="1">
        <f t="array" ref="M499">SUMPRODUCT(--($E$4:$E$490=C499),--($D$4:$D$490=""),$M$4:$M$490)</f>
        <v>0</v>
      </c>
      <c r="N499" s="106">
        <f t="shared" si="14"/>
        <v>1337.45</v>
      </c>
      <c r="O499" s="95"/>
      <c r="P499" s="106" cm="1">
        <f t="array" ref="P499">SUMPRODUCT(--($E$4:$E$490=C499),--($D$4:$D$490=""),$P$4:$P$490)</f>
        <v>341049.75</v>
      </c>
    </row>
    <row r="500" spans="3:16" x14ac:dyDescent="0.35">
      <c r="C500" s="95" t="str">
        <f>IF('1'!K8="", "Vrije categorie",'1'!K8)</f>
        <v>F</v>
      </c>
      <c r="F500" s="106" cm="1">
        <f t="array" ref="F500">SUMPRODUCT(--($E$4:$E$490=C500),--($D$4:$D$490=""),$F$4:$F$490)</f>
        <v>0</v>
      </c>
      <c r="G500" s="106" cm="1">
        <f t="array" ref="G500">SUMPRODUCT(--($E$4:$E$490=C500),--($D$4:$D$490=""),$G$4:$G$490)</f>
        <v>64.25</v>
      </c>
      <c r="H500" s="106" cm="1">
        <f t="array" ref="H500">SUMPRODUCT(--($E$4:$E$490=C500),--($D$4:$D$490=""),$H$4:$H$490)</f>
        <v>0</v>
      </c>
      <c r="I500" s="106" cm="1">
        <f t="array" ref="I500">SUMPRODUCT(--($E$4:$E$490=C500),--($D$4:$D$490=""),$I$4:$I$490)</f>
        <v>0</v>
      </c>
      <c r="J500" s="106" cm="1">
        <f t="array" ref="J500">SUMPRODUCT(--($E$4:$E$490=C500),--($D$4:$D$490=""),$J$4:$J$490)</f>
        <v>0</v>
      </c>
      <c r="K500" s="106" cm="1">
        <f t="array" ref="K500">SUMPRODUCT(--($E$4:$E$490=C500),--($D$4:$D$490=""),$K$4:$K$490)</f>
        <v>0</v>
      </c>
      <c r="L500" s="106" cm="1">
        <f t="array" ref="L500">SUMPRODUCT(--($E$4:$E$490=C500),--($D$4:$D$490=""),$L$4:$L$490)</f>
        <v>0</v>
      </c>
      <c r="M500" s="106" cm="1">
        <f t="array" ref="M500">SUMPRODUCT(--($E$4:$E$490=C500),--($D$4:$D$490=""),$M$4:$M$490)</f>
        <v>0</v>
      </c>
      <c r="N500" s="106">
        <f t="shared" si="14"/>
        <v>64.25</v>
      </c>
      <c r="O500" s="95"/>
      <c r="P500" s="106" cm="1">
        <f t="array" ref="P500">SUMPRODUCT(--($E$4:$E$490=C500),--($D$4:$D$490=""),$P$4:$P$490)</f>
        <v>3341</v>
      </c>
    </row>
    <row r="501" spans="3:16" x14ac:dyDescent="0.35">
      <c r="C501" s="95" t="str">
        <f>IF('1'!K9="", "Vrije categorie",'1'!K9)</f>
        <v>G</v>
      </c>
      <c r="F501" s="106" cm="1">
        <f t="array" ref="F501">SUMPRODUCT(--($E$4:$E$490=C501),--($D$4:$D$490=""),$F$4:$F$490)</f>
        <v>0</v>
      </c>
      <c r="G501" s="106" cm="1">
        <f t="array" ref="G501">SUMPRODUCT(--($E$4:$E$490=C501),--($D$4:$D$490=""),$G$4:$G$490)</f>
        <v>104.2</v>
      </c>
      <c r="H501" s="106" cm="1">
        <f t="array" ref="H501">SUMPRODUCT(--($E$4:$E$490=C501),--($D$4:$D$490=""),$H$4:$H$490)</f>
        <v>0</v>
      </c>
      <c r="I501" s="106" cm="1">
        <f t="array" ref="I501">SUMPRODUCT(--($E$4:$E$490=C501),--($D$4:$D$490=""),$I$4:$I$490)</f>
        <v>0</v>
      </c>
      <c r="J501" s="106" cm="1">
        <f t="array" ref="J501">SUMPRODUCT(--($E$4:$E$490=C501),--($D$4:$D$490=""),$J$4:$J$490)</f>
        <v>0</v>
      </c>
      <c r="K501" s="106" cm="1">
        <f t="array" ref="K501">SUMPRODUCT(--($E$4:$E$490=C501),--($D$4:$D$490=""),$K$4:$K$490)</f>
        <v>0</v>
      </c>
      <c r="L501" s="106" cm="1">
        <f t="array" ref="L501">SUMPRODUCT(--($E$4:$E$490=C501),--($D$4:$D$490=""),$L$4:$L$490)</f>
        <v>0</v>
      </c>
      <c r="M501" s="106" cm="1">
        <f t="array" ref="M501">SUMPRODUCT(--($E$4:$E$490=C501),--($D$4:$D$490=""),$M$4:$M$490)</f>
        <v>15.5</v>
      </c>
      <c r="N501" s="106">
        <f t="shared" si="14"/>
        <v>119.7</v>
      </c>
      <c r="O501" s="95"/>
      <c r="P501" s="106" cm="1">
        <f t="array" ref="P501">SUMPRODUCT(--($E$4:$E$490=C501),--($D$4:$D$490=""),$P$4:$P$490)</f>
        <v>30523.5</v>
      </c>
    </row>
    <row r="502" spans="3:16" x14ac:dyDescent="0.35">
      <c r="C502" s="95" t="str">
        <f>IF('1'!K10="", "Vrije categorie",'1'!K10)</f>
        <v>H</v>
      </c>
      <c r="F502" s="106" cm="1">
        <f t="array" ref="F502">SUMPRODUCT(--($E$4:$E$490=C502),--($D$4:$D$490=""),$F$4:$F$490)</f>
        <v>0</v>
      </c>
      <c r="G502" s="106" cm="1">
        <f t="array" ref="G502">SUMPRODUCT(--($E$4:$E$490=C502),--($D$4:$D$490=""),$G$4:$G$490)</f>
        <v>0</v>
      </c>
      <c r="H502" s="106" cm="1">
        <f t="array" ref="H502">SUMPRODUCT(--($E$4:$E$490=C502),--($D$4:$D$490=""),$H$4:$H$490)</f>
        <v>0</v>
      </c>
      <c r="I502" s="106" cm="1">
        <f t="array" ref="I502">SUMPRODUCT(--($E$4:$E$490=C502),--($D$4:$D$490=""),$I$4:$I$490)</f>
        <v>0</v>
      </c>
      <c r="J502" s="106" cm="1">
        <f t="array" ref="J502">SUMPRODUCT(--($E$4:$E$490=C502),--($D$4:$D$490=""),$J$4:$J$490)</f>
        <v>0</v>
      </c>
      <c r="K502" s="106" cm="1">
        <f t="array" ref="K502">SUMPRODUCT(--($E$4:$E$490=C502),--($D$4:$D$490=""),$K$4:$K$490)</f>
        <v>0</v>
      </c>
      <c r="L502" s="106" cm="1">
        <f t="array" ref="L502">SUMPRODUCT(--($E$4:$E$490=C502),--($D$4:$D$490=""),$L$4:$L$490)</f>
        <v>0</v>
      </c>
      <c r="M502" s="106" cm="1">
        <f t="array" ref="M502">SUMPRODUCT(--($E$4:$E$490=C502),--($D$4:$D$490=""),$M$4:$M$490)</f>
        <v>0</v>
      </c>
      <c r="N502" s="106">
        <f t="shared" si="14"/>
        <v>0</v>
      </c>
      <c r="O502" s="95"/>
      <c r="P502" s="106" cm="1">
        <f t="array" ref="P502">SUMPRODUCT(--($E$4:$E$490=C502),--($D$4:$D$490=""),$P$4:$P$490)</f>
        <v>0</v>
      </c>
    </row>
    <row r="503" spans="3:16" x14ac:dyDescent="0.35">
      <c r="C503" s="95" t="str">
        <f>IF('1'!K11="", "Vrije categorie",'1'!K11)</f>
        <v>I</v>
      </c>
      <c r="F503" s="106" cm="1">
        <f t="array" ref="F503">SUMPRODUCT(--($E$4:$E$490=C503),--($D$4:$D$490=""),$F$4:$F$490)</f>
        <v>2708.5</v>
      </c>
      <c r="G503" s="106" cm="1">
        <f t="array" ref="G503">SUMPRODUCT(--($E$4:$E$490=C503),--($D$4:$D$490=""),$G$4:$G$490)</f>
        <v>0</v>
      </c>
      <c r="H503" s="106" cm="1">
        <f t="array" ref="H503">SUMPRODUCT(--($E$4:$E$490=C503),--($D$4:$D$490=""),$H$4:$H$490)</f>
        <v>0</v>
      </c>
      <c r="I503" s="106" cm="1">
        <f t="array" ref="I503">SUMPRODUCT(--($E$4:$E$490=C503),--($D$4:$D$490=""),$I$4:$I$490)</f>
        <v>0</v>
      </c>
      <c r="J503" s="106" cm="1">
        <f t="array" ref="J503">SUMPRODUCT(--($E$4:$E$490=C503),--($D$4:$D$490=""),$J$4:$J$490)</f>
        <v>0</v>
      </c>
      <c r="K503" s="106" cm="1">
        <f t="array" ref="K503">SUMPRODUCT(--($E$4:$E$490=C503),--($D$4:$D$490=""),$K$4:$K$490)</f>
        <v>0</v>
      </c>
      <c r="L503" s="106" cm="1">
        <f t="array" ref="L503">SUMPRODUCT(--($E$4:$E$490=C503),--($D$4:$D$490=""),$L$4:$L$490)</f>
        <v>0</v>
      </c>
      <c r="M503" s="106" cm="1">
        <f t="array" ref="M503">SUMPRODUCT(--($E$4:$E$490=C503),--($D$4:$D$490=""),$M$4:$M$490)</f>
        <v>0</v>
      </c>
      <c r="N503" s="106">
        <f t="shared" si="14"/>
        <v>2708.5</v>
      </c>
      <c r="O503" s="95"/>
      <c r="P503" s="106" cm="1">
        <f t="array" ref="P503">SUMPRODUCT(--($E$4:$E$490=C503),--($D$4:$D$490=""),$P$4:$P$490)</f>
        <v>140842</v>
      </c>
    </row>
    <row r="504" spans="3:16" x14ac:dyDescent="0.35">
      <c r="C504" s="95" t="str">
        <f>IF('1'!K12="", "Vrije categorie",'1'!K12)</f>
        <v>J</v>
      </c>
      <c r="F504" s="106" cm="1">
        <f t="array" ref="F504">SUMPRODUCT(--($E$4:$E$490=C504),--($D$4:$D$490=""),$F$4:$F$490)</f>
        <v>0</v>
      </c>
      <c r="G504" s="106" cm="1">
        <f t="array" ref="G504">SUMPRODUCT(--($E$4:$E$490=C504),--($D$4:$D$490=""),$G$4:$G$490)</f>
        <v>177.25</v>
      </c>
      <c r="H504" s="106" cm="1">
        <f t="array" ref="H504">SUMPRODUCT(--($E$4:$E$490=C504),--($D$4:$D$490=""),$H$4:$H$490)</f>
        <v>0</v>
      </c>
      <c r="I504" s="106" cm="1">
        <f t="array" ref="I504">SUMPRODUCT(--($E$4:$E$490=C504),--($D$4:$D$490=""),$I$4:$I$490)</f>
        <v>0</v>
      </c>
      <c r="J504" s="106" cm="1">
        <f t="array" ref="J504">SUMPRODUCT(--($E$4:$E$490=C504),--($D$4:$D$490=""),$J$4:$J$490)</f>
        <v>0</v>
      </c>
      <c r="K504" s="106" cm="1">
        <f t="array" ref="K504">SUMPRODUCT(--($E$4:$E$490=C504),--($D$4:$D$490=""),$K$4:$K$490)</f>
        <v>0</v>
      </c>
      <c r="L504" s="106" cm="1">
        <f t="array" ref="L504">SUMPRODUCT(--($E$4:$E$490=C504),--($D$4:$D$490=""),$L$4:$L$490)</f>
        <v>0</v>
      </c>
      <c r="M504" s="106" cm="1">
        <f t="array" ref="M504">SUMPRODUCT(--($E$4:$E$490=C504),--($D$4:$D$490=""),$M$4:$M$490)</f>
        <v>0</v>
      </c>
      <c r="N504" s="106">
        <f t="shared" si="14"/>
        <v>177.25</v>
      </c>
      <c r="O504" s="95"/>
      <c r="P504" s="106" cm="1">
        <f t="array" ref="P504">SUMPRODUCT(--($E$4:$E$490=C504),--($D$4:$D$490=""),$P$4:$P$490)</f>
        <v>9217</v>
      </c>
    </row>
    <row r="505" spans="3:16" x14ac:dyDescent="0.35">
      <c r="C505" s="95" t="str">
        <f>IF('1'!K13="", "Vrije categorie",'1'!K13)</f>
        <v>K</v>
      </c>
      <c r="F505" s="106" cm="1">
        <f t="array" ref="F505">SUMPRODUCT(--($E$4:$E$490=C505),--($D$4:$D$490=""),$F$4:$F$490)</f>
        <v>0</v>
      </c>
      <c r="G505" s="106" cm="1">
        <f t="array" ref="G505">SUMPRODUCT(--($E$4:$E$490=C505),--($D$4:$D$490=""),$G$4:$G$490)</f>
        <v>0</v>
      </c>
      <c r="H505" s="106" cm="1">
        <f t="array" ref="H505">SUMPRODUCT(--($E$4:$E$490=C505),--($D$4:$D$490=""),$H$4:$H$490)</f>
        <v>0</v>
      </c>
      <c r="I505" s="106" cm="1">
        <f t="array" ref="I505">SUMPRODUCT(--($E$4:$E$490=C505),--($D$4:$D$490=""),$I$4:$I$490)</f>
        <v>0</v>
      </c>
      <c r="J505" s="106" cm="1">
        <f t="array" ref="J505">SUMPRODUCT(--($E$4:$E$490=C505),--($D$4:$D$490=""),$J$4:$J$490)</f>
        <v>0</v>
      </c>
      <c r="K505" s="106" cm="1">
        <f t="array" ref="K505">SUMPRODUCT(--($E$4:$E$490=C505),--($D$4:$D$490=""),$K$4:$K$490)</f>
        <v>0</v>
      </c>
      <c r="L505" s="106" cm="1">
        <f t="array" ref="L505">SUMPRODUCT(--($E$4:$E$490=C505),--($D$4:$D$490=""),$L$4:$L$490)</f>
        <v>0</v>
      </c>
      <c r="M505" s="106" cm="1">
        <f t="array" ref="M505">SUMPRODUCT(--($E$4:$E$490=C505),--($D$4:$D$490=""),$M$4:$M$490)</f>
        <v>0</v>
      </c>
      <c r="N505" s="106">
        <f t="shared" si="14"/>
        <v>0</v>
      </c>
      <c r="O505" s="95"/>
      <c r="P505" s="106" cm="1">
        <f t="array" ref="P505">SUMPRODUCT(--($E$4:$E$490=C505),--($D$4:$D$490=""),$P$4:$P$490)</f>
        <v>0</v>
      </c>
    </row>
    <row r="506" spans="3:16" x14ac:dyDescent="0.35">
      <c r="C506" s="95" t="str">
        <f>IF('1'!K14="", "Vrije categorie",'1'!K14)</f>
        <v>Vrije categorie</v>
      </c>
      <c r="F506" s="106" cm="1">
        <f t="array" ref="F506">SUMPRODUCT(--($E$4:$E$490=C506),--($D$4:$D$490=""),$F$4:$F$490)</f>
        <v>0</v>
      </c>
      <c r="G506" s="106" cm="1">
        <f t="array" ref="G506">SUMPRODUCT(--($E$4:$E$490=C506),--($D$4:$D$490=""),$G$4:$G$490)</f>
        <v>0</v>
      </c>
      <c r="H506" s="106" cm="1">
        <f t="array" ref="H506">SUMPRODUCT(--($E$4:$E$490=C506),--($D$4:$D$490=""),$H$4:$H$490)</f>
        <v>0</v>
      </c>
      <c r="I506" s="106" cm="1">
        <f t="array" ref="I506">SUMPRODUCT(--($E$4:$E$490=C506),--($D$4:$D$490=""),$I$4:$I$490)</f>
        <v>0</v>
      </c>
      <c r="J506" s="106" cm="1">
        <f t="array" ref="J506">SUMPRODUCT(--($E$4:$E$490=C506),--($D$4:$D$490=""),$J$4:$J$490)</f>
        <v>0</v>
      </c>
      <c r="K506" s="106" cm="1">
        <f t="array" ref="K506">SUMPRODUCT(--($E$4:$E$490=C506),--($D$4:$D$490=""),$K$4:$K$490)</f>
        <v>0</v>
      </c>
      <c r="L506" s="106" cm="1">
        <f t="array" ref="L506">SUMPRODUCT(--($E$4:$E$490=C506),--($D$4:$D$490=""),$L$4:$L$490)</f>
        <v>0</v>
      </c>
      <c r="M506" s="106" cm="1">
        <f t="array" ref="M506">SUMPRODUCT(--($E$4:$E$490=C506),--($D$4:$D$490=""),$M$4:$M$490)</f>
        <v>0</v>
      </c>
      <c r="N506" s="106">
        <f t="shared" si="14"/>
        <v>0</v>
      </c>
      <c r="O506" s="95"/>
      <c r="P506" s="106" cm="1">
        <f t="array" ref="P506">SUMPRODUCT(--($E$4:$E$490=C506),--($D$4:$D$490=""),$P$4:$P$490)</f>
        <v>0</v>
      </c>
    </row>
    <row r="507" spans="3:16" x14ac:dyDescent="0.35">
      <c r="C507" s="95" t="str">
        <f>IF('1'!K15="", "Vrije categorie",'1'!K15)</f>
        <v>Vrije categorie</v>
      </c>
      <c r="F507" s="106" cm="1">
        <f t="array" ref="F507">SUMPRODUCT(--($E$4:$E$490=C507),--($D$4:$D$490=""),$F$4:$F$490)</f>
        <v>0</v>
      </c>
      <c r="G507" s="106" cm="1">
        <f t="array" ref="G507">SUMPRODUCT(--($E$4:$E$490=C507),--($D$4:$D$490=""),$G$4:$G$490)</f>
        <v>0</v>
      </c>
      <c r="H507" s="106" cm="1">
        <f t="array" ref="H507">SUMPRODUCT(--($E$4:$E$490=C507),--($D$4:$D$490=""),$H$4:$H$490)</f>
        <v>0</v>
      </c>
      <c r="I507" s="106" cm="1">
        <f t="array" ref="I507">SUMPRODUCT(--($E$4:$E$490=C507),--($D$4:$D$490=""),$I$4:$I$490)</f>
        <v>0</v>
      </c>
      <c r="J507" s="106" cm="1">
        <f t="array" ref="J507">SUMPRODUCT(--($E$4:$E$490=C507),--($D$4:$D$490=""),$J$4:$J$490)</f>
        <v>0</v>
      </c>
      <c r="K507" s="106" cm="1">
        <f t="array" ref="K507">SUMPRODUCT(--($E$4:$E$490=C507),--($D$4:$D$490=""),$K$4:$K$490)</f>
        <v>0</v>
      </c>
      <c r="L507" s="106" cm="1">
        <f t="array" ref="L507">SUMPRODUCT(--($E$4:$E$490=C507),--($D$4:$D$490=""),$L$4:$L$490)</f>
        <v>0</v>
      </c>
      <c r="M507" s="106" cm="1">
        <f t="array" ref="M507">SUMPRODUCT(--($E$4:$E$490=C507),--($D$4:$D$490=""),$M$4:$M$490)</f>
        <v>0</v>
      </c>
      <c r="N507" s="106">
        <f t="shared" si="14"/>
        <v>0</v>
      </c>
      <c r="O507" s="95"/>
      <c r="P507" s="106" cm="1">
        <f t="array" ref="P507">SUMPRODUCT(--($E$4:$E$490=C507),--($D$4:$D$490=""),$P$4:$P$490)</f>
        <v>0</v>
      </c>
    </row>
    <row r="508" spans="3:16" ht="15" thickBot="1" x14ac:dyDescent="0.4">
      <c r="C508" s="108" t="s">
        <v>176</v>
      </c>
      <c r="D508" s="104"/>
      <c r="E508" s="177"/>
      <c r="F508" s="107">
        <f>SUM(F495:F507)</f>
        <v>6586.7000000000025</v>
      </c>
      <c r="G508" s="107">
        <f t="shared" ref="G508:M508" si="15">SUM(G495:G507)</f>
        <v>1372.65</v>
      </c>
      <c r="H508" s="107">
        <f t="shared" si="15"/>
        <v>0</v>
      </c>
      <c r="I508" s="107">
        <f t="shared" si="15"/>
        <v>21.85</v>
      </c>
      <c r="J508" s="107">
        <f t="shared" si="15"/>
        <v>31.15</v>
      </c>
      <c r="K508" s="107">
        <f t="shared" si="15"/>
        <v>0</v>
      </c>
      <c r="L508" s="107">
        <f t="shared" si="15"/>
        <v>18</v>
      </c>
      <c r="M508" s="107">
        <f t="shared" si="15"/>
        <v>15.5</v>
      </c>
      <c r="N508" s="107">
        <f t="shared" si="14"/>
        <v>8045.8500000000022</v>
      </c>
      <c r="O508" s="107"/>
      <c r="P508" s="107">
        <f>SUM(P495:P507)</f>
        <v>1452841.75</v>
      </c>
    </row>
    <row r="509" spans="3:16" ht="15" thickTop="1" x14ac:dyDescent="0.35">
      <c r="C509" s="95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</row>
    <row r="510" spans="3:16" ht="15" thickBot="1" x14ac:dyDescent="0.4">
      <c r="C510" s="108" t="s">
        <v>175</v>
      </c>
      <c r="D510" s="104"/>
      <c r="E510" s="177"/>
      <c r="F510" s="107" cm="1">
        <f t="array" ref="F510">SUMPRODUCT(--($E$4:$E$490="X"),F4:F490)</f>
        <v>0</v>
      </c>
      <c r="G510" s="107" cm="1">
        <f t="array" ref="G510">SUMPRODUCT(--($E$4:$E$490="X"),G4:G490)</f>
        <v>0</v>
      </c>
      <c r="H510" s="107" cm="1">
        <f t="array" ref="H510">SUMPRODUCT(--($E$4:$E$490="X"),H4:H490)</f>
        <v>0</v>
      </c>
      <c r="I510" s="107" cm="1">
        <f t="array" ref="I510">SUMPRODUCT(--($E$4:$E$490="X"),I4:I490)</f>
        <v>0</v>
      </c>
      <c r="J510" s="107" cm="1">
        <f t="array" ref="J510">SUMPRODUCT(--($E$4:$E$490="X"),J4:J490)</f>
        <v>0</v>
      </c>
      <c r="K510" s="107" cm="1">
        <f t="array" ref="K510">SUMPRODUCT(--($E$4:$E$490="X"),K4:K490)</f>
        <v>0</v>
      </c>
      <c r="L510" s="107" cm="1">
        <f t="array" ref="L510">SUMPRODUCT(--($E$4:$E$490="X"),L4:L490)</f>
        <v>0</v>
      </c>
      <c r="M510" s="107" cm="1">
        <f t="array" ref="M510">SUMPRODUCT(--($E$4:$E$490="X"),M4:M490)</f>
        <v>0</v>
      </c>
      <c r="N510" s="47"/>
      <c r="O510" s="47"/>
      <c r="P510" s="47"/>
    </row>
    <row r="511" spans="3:16" ht="15" thickTop="1" x14ac:dyDescent="0.35"/>
    <row r="513" spans="3:14" x14ac:dyDescent="0.35">
      <c r="C513" s="109" t="s">
        <v>178</v>
      </c>
      <c r="D513" s="110"/>
      <c r="E513" s="109"/>
      <c r="F513" s="110"/>
      <c r="G513" s="110"/>
      <c r="H513" s="110"/>
      <c r="I513" s="110"/>
      <c r="J513" s="110"/>
      <c r="K513" s="110"/>
      <c r="L513" s="110"/>
      <c r="M513" s="110"/>
      <c r="N513" s="109" t="s">
        <v>188</v>
      </c>
    </row>
    <row r="514" spans="3:14" x14ac:dyDescent="0.35">
      <c r="C514" s="109" t="str">
        <f>C495</f>
        <v>A</v>
      </c>
      <c r="D514" s="110"/>
      <c r="E514" s="109"/>
      <c r="F514" s="113" cm="1">
        <f t="array" ref="F514">SUMPRODUCT(--($E$4:$E$490=C514),--($D$4:$D$490="X"),$F$4:$F$490)</f>
        <v>0</v>
      </c>
      <c r="G514" s="113" cm="1">
        <f t="array" ref="G514">SUMPRODUCT(--($E$4:$E$490=C514),--($D$4:$D$490="X"),$G$4:$G$490)</f>
        <v>0</v>
      </c>
      <c r="H514" s="113" cm="1">
        <f t="array" ref="H514">SUMPRODUCT(--($E$4:$E$490=C514),--($D$4:$D$490="X"),$H$4:$H$490)</f>
        <v>0</v>
      </c>
      <c r="I514" s="113" cm="1">
        <f t="array" ref="I514">SUMPRODUCT(--($E$4:$E$490=C514),--($D$4:$D$490="X"),$I$4:$I$490)</f>
        <v>0</v>
      </c>
      <c r="J514" s="113" cm="1">
        <f t="array" ref="J514">SUMPRODUCT(--($E$4:$E$490=C514),--($D$4:$D$490="X"),$J$4:$J$490)</f>
        <v>0</v>
      </c>
      <c r="K514" s="113" cm="1">
        <f t="array" ref="K514">SUMPRODUCT(--($E$4:$E$490=C514),--($D$4:$D$490="X"),$K$4:$K$490)</f>
        <v>0</v>
      </c>
      <c r="L514" s="113" cm="1">
        <f t="array" ref="L514">SUMPRODUCT(--($E$4:$E$490=C514),--($D$4:$D$490="X"),$L$4:$L$490)</f>
        <v>0</v>
      </c>
      <c r="M514" s="113" cm="1">
        <f t="array" ref="M514">SUMPRODUCT(--($E$4:$E$490=C514),--($D$4:$D$490="X"),$M$4:$M$490)</f>
        <v>0</v>
      </c>
      <c r="N514" s="113">
        <f>SUM(F514:M514)</f>
        <v>0</v>
      </c>
    </row>
    <row r="515" spans="3:14" x14ac:dyDescent="0.35">
      <c r="C515" s="109" t="str">
        <f t="shared" ref="C515:C526" si="16">C496</f>
        <v>B</v>
      </c>
      <c r="D515" s="110"/>
      <c r="E515" s="109"/>
      <c r="F515" s="113" cm="1">
        <f t="array" ref="F515">SUMPRODUCT(--($E$4:$E$490=C515),--($D$4:$D$490="X"),$F$4:$F$490)</f>
        <v>0</v>
      </c>
      <c r="G515" s="113" cm="1">
        <f t="array" ref="G515">SUMPRODUCT(--($E$4:$E$490=C515),--($D$4:$D$490="X"),$G$4:$G$490)</f>
        <v>0</v>
      </c>
      <c r="H515" s="113" cm="1">
        <f t="array" ref="H515">SUMPRODUCT(--($E$4:$E$490=C515),--($D$4:$D$490="X"),$H$4:$H$490)</f>
        <v>0</v>
      </c>
      <c r="I515" s="113" cm="1">
        <f t="array" ref="I515">SUMPRODUCT(--($E$4:$E$490=C515),--($D$4:$D$490="X"),$I$4:$I$490)</f>
        <v>0</v>
      </c>
      <c r="J515" s="113" cm="1">
        <f t="array" ref="J515">SUMPRODUCT(--($E$4:$E$490=C515),--($D$4:$D$490="X"),$J$4:$J$490)</f>
        <v>0</v>
      </c>
      <c r="K515" s="113" cm="1">
        <f t="array" ref="K515">SUMPRODUCT(--($E$4:$E$490=C515),--($D$4:$D$490="X"),$K$4:$K$490)</f>
        <v>0</v>
      </c>
      <c r="L515" s="113" cm="1">
        <f t="array" ref="L515">SUMPRODUCT(--($E$4:$E$490=C515),--($D$4:$D$490="X"),$L$4:$L$490)</f>
        <v>0</v>
      </c>
      <c r="M515" s="113" cm="1">
        <f t="array" ref="M515">SUMPRODUCT(--($E$4:$E$490=C515),--($D$4:$D$490="X"),$M$4:$M$490)</f>
        <v>0</v>
      </c>
      <c r="N515" s="113">
        <f t="shared" ref="N515:N526" si="17">SUM(F515:M515)</f>
        <v>0</v>
      </c>
    </row>
    <row r="516" spans="3:14" x14ac:dyDescent="0.35">
      <c r="C516" s="109" t="str">
        <f t="shared" si="16"/>
        <v>C</v>
      </c>
      <c r="D516" s="110"/>
      <c r="E516" s="109"/>
      <c r="F516" s="113" cm="1">
        <f t="array" ref="F516">SUMPRODUCT(--($E$4:$E$490=C516),--($D$4:$D$490="X"),$F$4:$F$490)</f>
        <v>0</v>
      </c>
      <c r="G516" s="113" cm="1">
        <f t="array" ref="G516">SUMPRODUCT(--($E$4:$E$490=C516),--($D$4:$D$490="X"),$G$4:$G$490)</f>
        <v>0</v>
      </c>
      <c r="H516" s="113" cm="1">
        <f t="array" ref="H516">SUMPRODUCT(--($E$4:$E$490=C516),--($D$4:$D$490="X"),$H$4:$H$490)</f>
        <v>0</v>
      </c>
      <c r="I516" s="113" cm="1">
        <f t="array" ref="I516">SUMPRODUCT(--($E$4:$E$490=C516),--($D$4:$D$490="X"),$I$4:$I$490)</f>
        <v>0</v>
      </c>
      <c r="J516" s="113" cm="1">
        <f t="array" ref="J516">SUMPRODUCT(--($E$4:$E$490=C516),--($D$4:$D$490="X"),$J$4:$J$490)</f>
        <v>0</v>
      </c>
      <c r="K516" s="113" cm="1">
        <f t="array" ref="K516">SUMPRODUCT(--($E$4:$E$490=C516),--($D$4:$D$490="X"),$K$4:$K$490)</f>
        <v>0</v>
      </c>
      <c r="L516" s="113" cm="1">
        <f t="array" ref="L516">SUMPRODUCT(--($E$4:$E$490=C516),--($D$4:$D$490="X"),$L$4:$L$490)</f>
        <v>0</v>
      </c>
      <c r="M516" s="113" cm="1">
        <f t="array" ref="M516">SUMPRODUCT(--($E$4:$E$490=C516),--($D$4:$D$490="X"),$M$4:$M$490)</f>
        <v>0</v>
      </c>
      <c r="N516" s="113">
        <f t="shared" si="17"/>
        <v>0</v>
      </c>
    </row>
    <row r="517" spans="3:14" x14ac:dyDescent="0.35">
      <c r="C517" s="109" t="str">
        <f t="shared" si="16"/>
        <v>D</v>
      </c>
      <c r="D517" s="110"/>
      <c r="E517" s="109"/>
      <c r="F517" s="113" cm="1">
        <f t="array" ref="F517">SUMPRODUCT(--($E$4:$E$490=C517),--($D$4:$D$490="X"),$F$4:$F$490)</f>
        <v>0</v>
      </c>
      <c r="G517" s="113" cm="1">
        <f t="array" ref="G517">SUMPRODUCT(--($E$4:$E$490=C517),--($D$4:$D$490="X"),$G$4:$G$490)</f>
        <v>0</v>
      </c>
      <c r="H517" s="113" cm="1">
        <f t="array" ref="H517">SUMPRODUCT(--($E$4:$E$490=C517),--($D$4:$D$490="X"),$H$4:$H$490)</f>
        <v>0</v>
      </c>
      <c r="I517" s="113" cm="1">
        <f t="array" ref="I517">SUMPRODUCT(--($E$4:$E$490=C517),--($D$4:$D$490="X"),$I$4:$I$490)</f>
        <v>0</v>
      </c>
      <c r="J517" s="113" cm="1">
        <f t="array" ref="J517">SUMPRODUCT(--($E$4:$E$490=C517),--($D$4:$D$490="X"),$J$4:$J$490)</f>
        <v>0</v>
      </c>
      <c r="K517" s="113" cm="1">
        <f t="array" ref="K517">SUMPRODUCT(--($E$4:$E$490=C517),--($D$4:$D$490="X"),$K$4:$K$490)</f>
        <v>0</v>
      </c>
      <c r="L517" s="113" cm="1">
        <f t="array" ref="L517">SUMPRODUCT(--($E$4:$E$490=C517),--($D$4:$D$490="X"),$L$4:$L$490)</f>
        <v>0</v>
      </c>
      <c r="M517" s="113" cm="1">
        <f t="array" ref="M517">SUMPRODUCT(--($E$4:$E$490=C517),--($D$4:$D$490="X"),$M$4:$M$490)</f>
        <v>0</v>
      </c>
      <c r="N517" s="113">
        <f t="shared" si="17"/>
        <v>0</v>
      </c>
    </row>
    <row r="518" spans="3:14" x14ac:dyDescent="0.35">
      <c r="C518" s="109" t="str">
        <f t="shared" si="16"/>
        <v>E</v>
      </c>
      <c r="D518" s="110"/>
      <c r="E518" s="109"/>
      <c r="F518" s="113" cm="1">
        <f t="array" ref="F518">SUMPRODUCT(--($E$4:$E$490=C518),--($D$4:$D$490="X"),$F$4:$F$490)</f>
        <v>0</v>
      </c>
      <c r="G518" s="113" cm="1">
        <f t="array" ref="G518">SUMPRODUCT(--($E$4:$E$490=C518),--($D$4:$D$490="X"),$G$4:$G$490)</f>
        <v>0</v>
      </c>
      <c r="H518" s="113" cm="1">
        <f t="array" ref="H518">SUMPRODUCT(--($E$4:$E$490=C518),--($D$4:$D$490="X"),$H$4:$H$490)</f>
        <v>0</v>
      </c>
      <c r="I518" s="113" cm="1">
        <f t="array" ref="I518">SUMPRODUCT(--($E$4:$E$490=C518),--($D$4:$D$490="X"),$I$4:$I$490)</f>
        <v>0</v>
      </c>
      <c r="J518" s="113" cm="1">
        <f t="array" ref="J518">SUMPRODUCT(--($E$4:$E$490=C518),--($D$4:$D$490="X"),$J$4:$J$490)</f>
        <v>0</v>
      </c>
      <c r="K518" s="113" cm="1">
        <f t="array" ref="K518">SUMPRODUCT(--($E$4:$E$490=C518),--($D$4:$D$490="X"),$K$4:$K$490)</f>
        <v>0</v>
      </c>
      <c r="L518" s="113" cm="1">
        <f t="array" ref="L518">SUMPRODUCT(--($E$4:$E$490=C518),--($D$4:$D$490="X"),$L$4:$L$490)</f>
        <v>0</v>
      </c>
      <c r="M518" s="113" cm="1">
        <f t="array" ref="M518">SUMPRODUCT(--($E$4:$E$490=C518),--($D$4:$D$490="X"),$M$4:$M$490)</f>
        <v>0</v>
      </c>
      <c r="N518" s="113">
        <f t="shared" si="17"/>
        <v>0</v>
      </c>
    </row>
    <row r="519" spans="3:14" x14ac:dyDescent="0.35">
      <c r="C519" s="109" t="str">
        <f t="shared" si="16"/>
        <v>F</v>
      </c>
      <c r="D519" s="110"/>
      <c r="E519" s="109"/>
      <c r="F519" s="113" cm="1">
        <f t="array" ref="F519">SUMPRODUCT(--($E$4:$E$490=C519),--($D$4:$D$490="X"),$F$4:$F$490)</f>
        <v>0</v>
      </c>
      <c r="G519" s="113" cm="1">
        <f t="array" ref="G519">SUMPRODUCT(--($E$4:$E$490=C519),--($D$4:$D$490="X"),$G$4:$G$490)</f>
        <v>0</v>
      </c>
      <c r="H519" s="113" cm="1">
        <f t="array" ref="H519">SUMPRODUCT(--($E$4:$E$490=C519),--($D$4:$D$490="X"),$H$4:$H$490)</f>
        <v>0</v>
      </c>
      <c r="I519" s="113" cm="1">
        <f t="array" ref="I519">SUMPRODUCT(--($E$4:$E$490=C519),--($D$4:$D$490="X"),$I$4:$I$490)</f>
        <v>0</v>
      </c>
      <c r="J519" s="113" cm="1">
        <f t="array" ref="J519">SUMPRODUCT(--($E$4:$E$490=C519),--($D$4:$D$490="X"),$J$4:$J$490)</f>
        <v>0</v>
      </c>
      <c r="K519" s="113" cm="1">
        <f t="array" ref="K519">SUMPRODUCT(--($E$4:$E$490=C519),--($D$4:$D$490="X"),$K$4:$K$490)</f>
        <v>0</v>
      </c>
      <c r="L519" s="113" cm="1">
        <f t="array" ref="L519">SUMPRODUCT(--($E$4:$E$490=C519),--($D$4:$D$490="X"),$L$4:$L$490)</f>
        <v>0</v>
      </c>
      <c r="M519" s="113" cm="1">
        <f t="array" ref="M519">SUMPRODUCT(--($E$4:$E$490=C519),--($D$4:$D$490="X"),$M$4:$M$490)</f>
        <v>0</v>
      </c>
      <c r="N519" s="113">
        <f t="shared" si="17"/>
        <v>0</v>
      </c>
    </row>
    <row r="520" spans="3:14" x14ac:dyDescent="0.35">
      <c r="C520" s="109" t="str">
        <f t="shared" si="16"/>
        <v>G</v>
      </c>
      <c r="D520" s="110"/>
      <c r="E520" s="109"/>
      <c r="F520" s="113" cm="1">
        <f t="array" ref="F520">SUMPRODUCT(--($E$4:$E$490=C520),--($D$4:$D$490="X"),$F$4:$F$490)</f>
        <v>0</v>
      </c>
      <c r="G520" s="113" cm="1">
        <f t="array" ref="G520">SUMPRODUCT(--($E$4:$E$490=C520),--($D$4:$D$490="X"),$G$4:$G$490)</f>
        <v>0</v>
      </c>
      <c r="H520" s="113" cm="1">
        <f t="array" ref="H520">SUMPRODUCT(--($E$4:$E$490=C520),--($D$4:$D$490="X"),$H$4:$H$490)</f>
        <v>0</v>
      </c>
      <c r="I520" s="113" cm="1">
        <f t="array" ref="I520">SUMPRODUCT(--($E$4:$E$490=C520),--($D$4:$D$490="X"),$I$4:$I$490)</f>
        <v>0</v>
      </c>
      <c r="J520" s="113" cm="1">
        <f t="array" ref="J520">SUMPRODUCT(--($E$4:$E$490=C520),--($D$4:$D$490="X"),$J$4:$J$490)</f>
        <v>0</v>
      </c>
      <c r="K520" s="113" cm="1">
        <f t="array" ref="K520">SUMPRODUCT(--($E$4:$E$490=C520),--($D$4:$D$490="X"),$K$4:$K$490)</f>
        <v>0</v>
      </c>
      <c r="L520" s="113" cm="1">
        <f t="array" ref="L520">SUMPRODUCT(--($E$4:$E$490=C520),--($D$4:$D$490="X"),$L$4:$L$490)</f>
        <v>0</v>
      </c>
      <c r="M520" s="113" cm="1">
        <f t="array" ref="M520">SUMPRODUCT(--($E$4:$E$490=C520),--($D$4:$D$490="X"),$M$4:$M$490)</f>
        <v>0</v>
      </c>
      <c r="N520" s="113">
        <f t="shared" si="17"/>
        <v>0</v>
      </c>
    </row>
    <row r="521" spans="3:14" x14ac:dyDescent="0.35">
      <c r="C521" s="109" t="str">
        <f t="shared" si="16"/>
        <v>H</v>
      </c>
      <c r="D521" s="110"/>
      <c r="E521" s="109"/>
      <c r="F521" s="113" cm="1">
        <f t="array" ref="F521">SUMPRODUCT(--($E$4:$E$490=C521),--($D$4:$D$490="X"),$F$4:$F$490)</f>
        <v>0</v>
      </c>
      <c r="G521" s="113" cm="1">
        <f t="array" ref="G521">SUMPRODUCT(--($E$4:$E$490=C521),--($D$4:$D$490="X"),$G$4:$G$490)</f>
        <v>0</v>
      </c>
      <c r="H521" s="113" cm="1">
        <f t="array" ref="H521">SUMPRODUCT(--($E$4:$E$490=C521),--($D$4:$D$490="X"),$H$4:$H$490)</f>
        <v>0</v>
      </c>
      <c r="I521" s="113" cm="1">
        <f t="array" ref="I521">SUMPRODUCT(--($E$4:$E$490=C521),--($D$4:$D$490="X"),$I$4:$I$490)</f>
        <v>0</v>
      </c>
      <c r="J521" s="113" cm="1">
        <f t="array" ref="J521">SUMPRODUCT(--($E$4:$E$490=C521),--($D$4:$D$490="X"),$J$4:$J$490)</f>
        <v>0</v>
      </c>
      <c r="K521" s="113" cm="1">
        <f t="array" ref="K521">SUMPRODUCT(--($E$4:$E$490=C521),--($D$4:$D$490="X"),$K$4:$K$490)</f>
        <v>0</v>
      </c>
      <c r="L521" s="113" cm="1">
        <f t="array" ref="L521">SUMPRODUCT(--($E$4:$E$490=C521),--($D$4:$D$490="X"),$L$4:$L$490)</f>
        <v>0</v>
      </c>
      <c r="M521" s="113" cm="1">
        <f t="array" ref="M521">SUMPRODUCT(--($E$4:$E$490=C521),--($D$4:$D$490="X"),$M$4:$M$490)</f>
        <v>0</v>
      </c>
      <c r="N521" s="113">
        <f t="shared" si="17"/>
        <v>0</v>
      </c>
    </row>
    <row r="522" spans="3:14" x14ac:dyDescent="0.35">
      <c r="C522" s="109" t="str">
        <f t="shared" si="16"/>
        <v>I</v>
      </c>
      <c r="D522" s="110"/>
      <c r="E522" s="109"/>
      <c r="F522" s="113" cm="1">
        <f t="array" ref="F522">SUMPRODUCT(--($E$4:$E$490=C522),--($D$4:$D$490="X"),$F$4:$F$490)</f>
        <v>0</v>
      </c>
      <c r="G522" s="113" cm="1">
        <f t="array" ref="G522">SUMPRODUCT(--($E$4:$E$490=C522),--($D$4:$D$490="X"),$G$4:$G$490)</f>
        <v>0</v>
      </c>
      <c r="H522" s="113" cm="1">
        <f t="array" ref="H522">SUMPRODUCT(--($E$4:$E$490=C522),--($D$4:$D$490="X"),$H$4:$H$490)</f>
        <v>0</v>
      </c>
      <c r="I522" s="113" cm="1">
        <f t="array" ref="I522">SUMPRODUCT(--($E$4:$E$490=C522),--($D$4:$D$490="X"),$I$4:$I$490)</f>
        <v>0</v>
      </c>
      <c r="J522" s="113" cm="1">
        <f t="array" ref="J522">SUMPRODUCT(--($E$4:$E$490=C522),--($D$4:$D$490="X"),$J$4:$J$490)</f>
        <v>0</v>
      </c>
      <c r="K522" s="113" cm="1">
        <f t="array" ref="K522">SUMPRODUCT(--($E$4:$E$490=C522),--($D$4:$D$490="X"),$K$4:$K$490)</f>
        <v>0</v>
      </c>
      <c r="L522" s="113" cm="1">
        <f t="array" ref="L522">SUMPRODUCT(--($E$4:$E$490=C522),--($D$4:$D$490="X"),$L$4:$L$490)</f>
        <v>0</v>
      </c>
      <c r="M522" s="113" cm="1">
        <f t="array" ref="M522">SUMPRODUCT(--($E$4:$E$490=C522),--($D$4:$D$490="X"),$M$4:$M$490)</f>
        <v>0</v>
      </c>
      <c r="N522" s="113">
        <f t="shared" si="17"/>
        <v>0</v>
      </c>
    </row>
    <row r="523" spans="3:14" x14ac:dyDescent="0.35">
      <c r="C523" s="109" t="str">
        <f t="shared" si="16"/>
        <v>J</v>
      </c>
      <c r="D523" s="110"/>
      <c r="E523" s="109"/>
      <c r="F523" s="113" cm="1">
        <f t="array" ref="F523">SUMPRODUCT(--($E$4:$E$490=C523),--($D$4:$D$490="X"),$F$4:$F$490)</f>
        <v>0</v>
      </c>
      <c r="G523" s="113" cm="1">
        <f t="array" ref="G523">SUMPRODUCT(--($E$4:$E$490=C523),--($D$4:$D$490="X"),$G$4:$G$490)</f>
        <v>0</v>
      </c>
      <c r="H523" s="113" cm="1">
        <f t="array" ref="H523">SUMPRODUCT(--($E$4:$E$490=C523),--($D$4:$D$490="X"),$H$4:$H$490)</f>
        <v>0</v>
      </c>
      <c r="I523" s="113" cm="1">
        <f t="array" ref="I523">SUMPRODUCT(--($E$4:$E$490=C523),--($D$4:$D$490="X"),$I$4:$I$490)</f>
        <v>0</v>
      </c>
      <c r="J523" s="113" cm="1">
        <f t="array" ref="J523">SUMPRODUCT(--($E$4:$E$490=C523),--($D$4:$D$490="X"),$J$4:$J$490)</f>
        <v>0</v>
      </c>
      <c r="K523" s="113" cm="1">
        <f t="array" ref="K523">SUMPRODUCT(--($E$4:$E$490=C523),--($D$4:$D$490="X"),$K$4:$K$490)</f>
        <v>0</v>
      </c>
      <c r="L523" s="113" cm="1">
        <f t="array" ref="L523">SUMPRODUCT(--($E$4:$E$490=C523),--($D$4:$D$490="X"),$L$4:$L$490)</f>
        <v>0</v>
      </c>
      <c r="M523" s="113" cm="1">
        <f t="array" ref="M523">SUMPRODUCT(--($E$4:$E$490=C523),--($D$4:$D$490="X"),$M$4:$M$490)</f>
        <v>0</v>
      </c>
      <c r="N523" s="113">
        <f t="shared" si="17"/>
        <v>0</v>
      </c>
    </row>
    <row r="524" spans="3:14" x14ac:dyDescent="0.35">
      <c r="C524" s="109" t="str">
        <f t="shared" si="16"/>
        <v>K</v>
      </c>
      <c r="D524" s="110"/>
      <c r="E524" s="109"/>
      <c r="F524" s="113" cm="1">
        <f t="array" ref="F524">SUMPRODUCT(--($E$4:$E$490=C524),--($D$4:$D$490="X"),$F$4:$F$490)</f>
        <v>0</v>
      </c>
      <c r="G524" s="113" cm="1">
        <f t="array" ref="G524">SUMPRODUCT(--($E$4:$E$490=C524),--($D$4:$D$490="X"),$G$4:$G$490)</f>
        <v>0</v>
      </c>
      <c r="H524" s="113" cm="1">
        <f t="array" ref="H524">SUMPRODUCT(--($E$4:$E$490=C524),--($D$4:$D$490="X"),$H$4:$H$490)</f>
        <v>0</v>
      </c>
      <c r="I524" s="113" cm="1">
        <f t="array" ref="I524">SUMPRODUCT(--($E$4:$E$490=C524),--($D$4:$D$490="X"),$I$4:$I$490)</f>
        <v>0</v>
      </c>
      <c r="J524" s="113" cm="1">
        <f t="array" ref="J524">SUMPRODUCT(--($E$4:$E$490=C524),--($D$4:$D$490="X"),$J$4:$J$490)</f>
        <v>0</v>
      </c>
      <c r="K524" s="113" cm="1">
        <f t="array" ref="K524">SUMPRODUCT(--($E$4:$E$490=C524),--($D$4:$D$490="X"),$K$4:$K$490)</f>
        <v>0</v>
      </c>
      <c r="L524" s="113" cm="1">
        <f t="array" ref="L524">SUMPRODUCT(--($E$4:$E$490=C524),--($D$4:$D$490="X"),$L$4:$L$490)</f>
        <v>0</v>
      </c>
      <c r="M524" s="113" cm="1">
        <f t="array" ref="M524">SUMPRODUCT(--($E$4:$E$490=C524),--($D$4:$D$490="X"),$M$4:$M$490)</f>
        <v>0</v>
      </c>
      <c r="N524" s="113">
        <f t="shared" si="17"/>
        <v>0</v>
      </c>
    </row>
    <row r="525" spans="3:14" x14ac:dyDescent="0.35">
      <c r="C525" s="109" t="str">
        <f t="shared" si="16"/>
        <v>Vrije categorie</v>
      </c>
      <c r="D525" s="110"/>
      <c r="E525" s="109"/>
      <c r="F525" s="113" cm="1">
        <f t="array" ref="F525">SUMPRODUCT(--($E$4:$E$490=C525),--($D$4:$D$490="X"),$F$4:$F$490)</f>
        <v>0</v>
      </c>
      <c r="G525" s="113" cm="1">
        <f t="array" ref="G525">SUMPRODUCT(--($E$4:$E$490=C525),--($D$4:$D$490="X"),$G$4:$G$490)</f>
        <v>0</v>
      </c>
      <c r="H525" s="113" cm="1">
        <f t="array" ref="H525">SUMPRODUCT(--($E$4:$E$490=C525),--($D$4:$D$490="X"),$H$4:$H$490)</f>
        <v>0</v>
      </c>
      <c r="I525" s="113" cm="1">
        <f t="array" ref="I525">SUMPRODUCT(--($E$4:$E$490=C525),--($D$4:$D$490="X"),$I$4:$I$490)</f>
        <v>0</v>
      </c>
      <c r="J525" s="113" cm="1">
        <f t="array" ref="J525">SUMPRODUCT(--($E$4:$E$490=C525),--($D$4:$D$490="X"),$J$4:$J$490)</f>
        <v>0</v>
      </c>
      <c r="K525" s="113" cm="1">
        <f t="array" ref="K525">SUMPRODUCT(--($E$4:$E$490=C525),--($D$4:$D$490="X"),$K$4:$K$490)</f>
        <v>0</v>
      </c>
      <c r="L525" s="113" cm="1">
        <f t="array" ref="L525">SUMPRODUCT(--($E$4:$E$490=C525),--($D$4:$D$490="X"),$L$4:$L$490)</f>
        <v>0</v>
      </c>
      <c r="M525" s="113" cm="1">
        <f t="array" ref="M525">SUMPRODUCT(--($E$4:$E$490=C525),--($D$4:$D$490="X"),$M$4:$M$490)</f>
        <v>0</v>
      </c>
      <c r="N525" s="113">
        <f t="shared" si="17"/>
        <v>0</v>
      </c>
    </row>
    <row r="526" spans="3:14" x14ac:dyDescent="0.35">
      <c r="C526" s="109" t="str">
        <f t="shared" si="16"/>
        <v>Vrije categorie</v>
      </c>
      <c r="D526" s="110"/>
      <c r="E526" s="109"/>
      <c r="F526" s="113" cm="1">
        <f t="array" ref="F526">SUMPRODUCT(--($E$4:$E$490=C526),--($D$4:$D$490="X"),$F$4:$F$490)</f>
        <v>0</v>
      </c>
      <c r="G526" s="113" cm="1">
        <f t="array" ref="G526">SUMPRODUCT(--($E$4:$E$490=C526),--($D$4:$D$490="X"),$G$4:$G$490)</f>
        <v>0</v>
      </c>
      <c r="H526" s="113" cm="1">
        <f t="array" ref="H526">SUMPRODUCT(--($E$4:$E$490=C526),--($D$4:$D$490="X"),$H$4:$H$490)</f>
        <v>0</v>
      </c>
      <c r="I526" s="113" cm="1">
        <f t="array" ref="I526">SUMPRODUCT(--($E$4:$E$490=C526),--($D$4:$D$490="X"),$I$4:$I$490)</f>
        <v>0</v>
      </c>
      <c r="J526" s="113" cm="1">
        <f t="array" ref="J526">SUMPRODUCT(--($E$4:$E$490=C526),--($D$4:$D$490="X"),$J$4:$J$490)</f>
        <v>0</v>
      </c>
      <c r="K526" s="113" cm="1">
        <f t="array" ref="K526">SUMPRODUCT(--($E$4:$E$490=C526),--($D$4:$D$490="X"),$K$4:$K$490)</f>
        <v>0</v>
      </c>
      <c r="L526" s="113" cm="1">
        <f t="array" ref="L526">SUMPRODUCT(--($E$4:$E$490=C526),--($D$4:$D$490="X"),$L$4:$L$490)</f>
        <v>0</v>
      </c>
      <c r="M526" s="113" cm="1">
        <f t="array" ref="M526">SUMPRODUCT(--($E$4:$E$490=C526),--($D$4:$D$490="X"),$M$4:$M$490)</f>
        <v>0</v>
      </c>
      <c r="N526" s="113">
        <f t="shared" si="17"/>
        <v>0</v>
      </c>
    </row>
    <row r="527" spans="3:14" ht="15" thickBot="1" x14ac:dyDescent="0.4">
      <c r="C527" s="111" t="s">
        <v>179</v>
      </c>
      <c r="D527" s="112"/>
      <c r="E527" s="111"/>
      <c r="F527" s="114">
        <f>SUM(F514:F526)</f>
        <v>0</v>
      </c>
      <c r="G527" s="114">
        <f t="shared" ref="G527:M527" si="18">SUM(G514:G526)</f>
        <v>0</v>
      </c>
      <c r="H527" s="114">
        <f t="shared" si="18"/>
        <v>0</v>
      </c>
      <c r="I527" s="114">
        <f t="shared" si="18"/>
        <v>0</v>
      </c>
      <c r="J527" s="114">
        <f t="shared" si="18"/>
        <v>0</v>
      </c>
      <c r="K527" s="114">
        <f t="shared" si="18"/>
        <v>0</v>
      </c>
      <c r="L527" s="114">
        <f t="shared" si="18"/>
        <v>0</v>
      </c>
      <c r="M527" s="114">
        <f t="shared" si="18"/>
        <v>0</v>
      </c>
      <c r="N527" s="114">
        <f>SUM(N514:N526)</f>
        <v>0</v>
      </c>
    </row>
    <row r="528" spans="3:14" ht="15" thickTop="1" x14ac:dyDescent="0.35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'28'!H5</f>
        <v>28</v>
      </c>
      <c r="B1" s="224" t="s">
        <v>81</v>
      </c>
      <c r="C1" s="225"/>
      <c r="D1" s="226" t="str">
        <f>VLOOKUP(A1,'Kosten VSR (her)controles'!A5:J54,3)</f>
        <v>Complex 28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28 te Complex 28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f/sKKSiGphCittg5NPHTIEW+bnjx3XocDUxer17CrDMESNZxeipempPXrtzyHJb2uQ7eusup0xoMSBn7KOA5Vw==" saltValue="KdgrrqirQs//yMIT/DtR/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29,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'29a'!P499/M3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29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'29a'!P500/M4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29</v>
      </c>
      <c r="C5" s="201"/>
      <c r="D5" s="201"/>
      <c r="E5" s="201"/>
      <c r="F5" s="197" t="s">
        <v>84</v>
      </c>
      <c r="G5" s="197"/>
      <c r="H5" s="53">
        <f>'Kosten VSR (her)controles'!A33</f>
        <v>29</v>
      </c>
      <c r="K5" s="74" t="s">
        <v>57</v>
      </c>
      <c r="L5" s="86"/>
      <c r="M5" s="147"/>
      <c r="N5" s="127" t="e">
        <f>'29a'!P501/M5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29</v>
      </c>
      <c r="C6" s="202"/>
      <c r="D6" s="202"/>
      <c r="E6" s="202"/>
      <c r="F6" s="198" t="s">
        <v>85</v>
      </c>
      <c r="G6" s="198"/>
      <c r="H6" s="54" t="str">
        <f>CONCATENATE(H5,"a")</f>
        <v>29a</v>
      </c>
      <c r="K6" s="74" t="s">
        <v>58</v>
      </c>
      <c r="L6" s="86"/>
      <c r="M6" s="147"/>
      <c r="N6" s="127" t="e">
        <f>'29a'!P502/M6</f>
        <v>#N/A</v>
      </c>
    </row>
    <row r="7" spans="1:14" x14ac:dyDescent="0.35">
      <c r="K7" s="74" t="s">
        <v>54</v>
      </c>
      <c r="L7" s="86"/>
      <c r="M7" s="147"/>
      <c r="N7" s="127" t="e">
        <f>'29a'!P503/M7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'29a'!P504/M8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'29a'!P505/M9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'29a'!P506/M10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'29a'!P507/M11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'29a'!P508/M12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'29a'!P509/M13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'29a'!P512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'29a'!N505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3DWfdrrMJgJ8KKTfzdoFgq3u4FvHKsme1pkRaU95yFRm4E1mlYsSI9/pyDkE/S0QU4n7xYmTKCgc1kyHJR6r1Q==" saltValue="+XLazWZNltgLWLt/xssfn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'29'!H5</f>
        <v>29</v>
      </c>
      <c r="B1" s="224" t="s">
        <v>81</v>
      </c>
      <c r="C1" s="225"/>
      <c r="D1" s="226" t="str">
        <f>VLOOKUP(A1,'Kosten VSR (her)controles'!A5:J54,3)</f>
        <v>Complex 29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29 te Complex 29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OMDw17iF1Wa7ZW5Ifn4C7ueJ5DcQcbHzq5C9oOJcQsOK/f5LVce+y4so7m7sHAJe1KLqz9a2CKMdDYKsID5dNw==" saltValue="PpslwoEP8tmtgR0qWLhu3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30,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'30a'!P499/M3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30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'30a'!P500/M4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30</v>
      </c>
      <c r="C5" s="201"/>
      <c r="D5" s="201"/>
      <c r="E5" s="201"/>
      <c r="F5" s="197" t="s">
        <v>84</v>
      </c>
      <c r="G5" s="197"/>
      <c r="H5" s="53">
        <f>'Kosten VSR (her)controles'!A34</f>
        <v>30</v>
      </c>
      <c r="K5" s="74" t="s">
        <v>57</v>
      </c>
      <c r="L5" s="86"/>
      <c r="M5" s="147"/>
      <c r="N5" s="127" t="e">
        <f>'30a'!P501/M5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30</v>
      </c>
      <c r="C6" s="202"/>
      <c r="D6" s="202"/>
      <c r="E6" s="202"/>
      <c r="F6" s="198" t="s">
        <v>85</v>
      </c>
      <c r="G6" s="198"/>
      <c r="H6" s="54" t="str">
        <f>CONCATENATE(H5,"a")</f>
        <v>30a</v>
      </c>
      <c r="K6" s="74" t="s">
        <v>58</v>
      </c>
      <c r="L6" s="86"/>
      <c r="M6" s="147"/>
      <c r="N6" s="127" t="e">
        <f>'30a'!P502/M6</f>
        <v>#N/A</v>
      </c>
    </row>
    <row r="7" spans="1:14" x14ac:dyDescent="0.35">
      <c r="K7" s="74" t="s">
        <v>54</v>
      </c>
      <c r="L7" s="86"/>
      <c r="M7" s="147"/>
      <c r="N7" s="127" t="e">
        <f>'30a'!P503/M7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'30a'!P504/M8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'30a'!P505/M9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'30a'!P506/M10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'30a'!P507/M11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'30a'!P508/M12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'30a'!P509/M13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'30a'!P512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'30a'!N505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oLz+YeWpNzj9Y64WUpb0lGYc80JZ2pGIkuspDz/4F2+50M4+C2awUSxBBbngNXijauJvRFnp+ooVxjgwrpyVSw==" saltValue="MFX/tHXWeFShmNU+RYliD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'30'!H5</f>
        <v>30</v>
      </c>
      <c r="B1" s="224" t="s">
        <v>81</v>
      </c>
      <c r="C1" s="225"/>
      <c r="D1" s="226" t="str">
        <f>VLOOKUP(A1,'Kosten VSR (her)controles'!A5:J54,3)</f>
        <v>Complex 30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30 te Complex 30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YwFN5OkuL3QETL5fbsaTOjbtCrgkFJtscJPFF7uzed5qiTEu39YADNEt6OcjXZ8eyFItbredjcZ3OWYiJesUNA==" saltValue="yL5QQv+egiVpaOnqyBa6L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'31a'!P499/M3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'31a'!P500/M4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31</v>
      </c>
      <c r="C5" s="201"/>
      <c r="D5" s="201"/>
      <c r="E5" s="201"/>
      <c r="F5" s="197" t="s">
        <v>84</v>
      </c>
      <c r="G5" s="197"/>
      <c r="H5" s="53">
        <f>'Kosten VSR (her)controles'!A35</f>
        <v>31</v>
      </c>
      <c r="K5" s="74" t="s">
        <v>57</v>
      </c>
      <c r="L5" s="86"/>
      <c r="M5" s="147"/>
      <c r="N5" s="127" t="e">
        <f>'31a'!P501/M5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31</v>
      </c>
      <c r="C6" s="202"/>
      <c r="D6" s="202"/>
      <c r="E6" s="202"/>
      <c r="F6" s="198" t="s">
        <v>85</v>
      </c>
      <c r="G6" s="198"/>
      <c r="H6" s="54" t="str">
        <f>CONCATENATE(H5,"a")</f>
        <v>31a</v>
      </c>
      <c r="K6" s="74" t="s">
        <v>58</v>
      </c>
      <c r="L6" s="86"/>
      <c r="M6" s="147"/>
      <c r="N6" s="127" t="e">
        <f>'31a'!P502/M6</f>
        <v>#N/A</v>
      </c>
    </row>
    <row r="7" spans="1:14" x14ac:dyDescent="0.35">
      <c r="K7" s="74" t="s">
        <v>54</v>
      </c>
      <c r="L7" s="86"/>
      <c r="M7" s="147"/>
      <c r="N7" s="127" t="e">
        <f>'31a'!P503/M7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'31a'!P504/M8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'31a'!P505/M9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'31a'!P506/M10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'31a'!P507/M11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'31a'!P508/M12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'31a'!P509/M13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'31a'!P512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'31a'!N505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PHMkhaATVDnNSunrVGj2VZzCzhbwl3UWbcE8DMQmYME4ZfjTLhF/aWj60dPlU6qaK567l8zJvAz4mszM2AMvNg==" saltValue="KLXWwCcZkUv2wFJbdPpGu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'31'!H5</f>
        <v>31</v>
      </c>
      <c r="B1" s="224" t="s">
        <v>81</v>
      </c>
      <c r="C1" s="225"/>
      <c r="D1" s="226" t="str">
        <f>VLOOKUP(A1,'Kosten VSR (her)controles'!A5:J54,3)</f>
        <v>Complex 31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31 te Complex 31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WI0NpOpWmBtEi2caT/h3uKczJ5NR3M6vyvd8JAkdxbSBYcnebsH+oQtDnLOvIDoJPHWphEOLeC5e0FRXLzDCMA==" saltValue="jp0oCc+x6X8mwZW2UR8/u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32,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'32a'!P499/M3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32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'32a'!P500/M4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32</v>
      </c>
      <c r="C5" s="201"/>
      <c r="D5" s="201"/>
      <c r="E5" s="201"/>
      <c r="F5" s="197" t="s">
        <v>84</v>
      </c>
      <c r="G5" s="197"/>
      <c r="H5" s="53">
        <f>'Kosten VSR (her)controles'!A36</f>
        <v>32</v>
      </c>
      <c r="K5" s="74" t="s">
        <v>57</v>
      </c>
      <c r="L5" s="86"/>
      <c r="M5" s="147"/>
      <c r="N5" s="127" t="e">
        <f>'32a'!P501/M5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32</v>
      </c>
      <c r="C6" s="202"/>
      <c r="D6" s="202"/>
      <c r="E6" s="202"/>
      <c r="F6" s="198" t="s">
        <v>85</v>
      </c>
      <c r="G6" s="198"/>
      <c r="H6" s="54" t="str">
        <f>CONCATENATE(H5,"a")</f>
        <v>32a</v>
      </c>
      <c r="K6" s="74" t="s">
        <v>58</v>
      </c>
      <c r="L6" s="86"/>
      <c r="M6" s="147"/>
      <c r="N6" s="127" t="e">
        <f>'32a'!P502/M6</f>
        <v>#N/A</v>
      </c>
    </row>
    <row r="7" spans="1:14" x14ac:dyDescent="0.35">
      <c r="K7" s="74" t="s">
        <v>54</v>
      </c>
      <c r="L7" s="86"/>
      <c r="M7" s="147"/>
      <c r="N7" s="127" t="e">
        <f>'32a'!P503/M7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'32a'!P504/M8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'32a'!P505/M9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'32a'!P506/M10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'32a'!P507/M11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'32a'!P508/M12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'32a'!P509/M13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'32a'!P512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'32a'!N505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/i9Pfjg9UJCLBiHFOoJQCSjmr+9MQyHmNAAbW5u2X/Vc2ZDFHczv2qcf2tX2yhlkZ3gh0WLQOObzne4LUZE/sA==" saltValue="VdJ80Ecqb/MQrRFA5HWEk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'32'!H5</f>
        <v>32</v>
      </c>
      <c r="B1" s="224" t="s">
        <v>81</v>
      </c>
      <c r="C1" s="225"/>
      <c r="D1" s="226" t="str">
        <f>VLOOKUP(A1,'Kosten VSR (her)controles'!A5:J54,3)</f>
        <v>Complex 32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32 te Complex 32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YCi4BRLh/mD6ZwFujwxLzk4TOe5Ot1l+hX6/GT3hnAl8B2e/XvqFrM7Blj/0M/UPJbdWT07NJGr3iN86cF5Tvg==" saltValue="ug4IWiU38wGdAMi56JDg8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33,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'33a'!P499/M3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33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'33a'!P500/M4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33</v>
      </c>
      <c r="C5" s="201"/>
      <c r="D5" s="201"/>
      <c r="E5" s="201"/>
      <c r="F5" s="197" t="s">
        <v>84</v>
      </c>
      <c r="G5" s="197"/>
      <c r="H5" s="53">
        <f>'Kosten VSR (her)controles'!A37</f>
        <v>33</v>
      </c>
      <c r="K5" s="74" t="s">
        <v>57</v>
      </c>
      <c r="L5" s="86"/>
      <c r="M5" s="147"/>
      <c r="N5" s="127" t="e">
        <f>'33a'!P501/M5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33</v>
      </c>
      <c r="C6" s="202"/>
      <c r="D6" s="202"/>
      <c r="E6" s="202"/>
      <c r="F6" s="198" t="s">
        <v>85</v>
      </c>
      <c r="G6" s="198"/>
      <c r="H6" s="54" t="str">
        <f>CONCATENATE(H5,"a")</f>
        <v>33a</v>
      </c>
      <c r="K6" s="74" t="s">
        <v>58</v>
      </c>
      <c r="L6" s="86"/>
      <c r="M6" s="147"/>
      <c r="N6" s="127" t="e">
        <f>'33a'!P502/M6</f>
        <v>#N/A</v>
      </c>
    </row>
    <row r="7" spans="1:14" x14ac:dyDescent="0.35">
      <c r="K7" s="74" t="s">
        <v>54</v>
      </c>
      <c r="L7" s="86"/>
      <c r="M7" s="147"/>
      <c r="N7" s="127" t="e">
        <f>'33a'!P503/M7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'33a'!P504/M8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'33a'!P505/M9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'33a'!P506/M10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'33a'!P507/M11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'33a'!P508/M12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'33a'!P509/M13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'33a'!P512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'33a'!N505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3Dd2HMYgxbfOjOjTpyJd6B2XU6+EbooBh/ubIPNnNA1jS3fOctxdPZmt7Ku33dOgHH++mBPUX1iE18IwYQZh/g==" saltValue="nGQfN58gsyJhnH+C6mQbk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23" workbookViewId="0">
      <selection activeCell="H52" sqref="H52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255</v>
      </c>
      <c r="M3" s="146"/>
      <c r="N3" s="126" t="e">
        <f>'2a'!P499/M3</f>
        <v>#DIV/0!</v>
      </c>
    </row>
    <row r="4" spans="1:14" x14ac:dyDescent="0.35">
      <c r="A4" s="56" t="s">
        <v>81</v>
      </c>
      <c r="B4" s="200" t="str">
        <f>VLOOKUP(H5,'Kosten VSR (her)controles'!A5:E54,3)</f>
        <v>Centrale werkplaats G207</v>
      </c>
      <c r="C4" s="200"/>
      <c r="D4" s="200"/>
      <c r="E4" s="200"/>
      <c r="F4" s="59"/>
      <c r="G4" s="59"/>
      <c r="H4" s="52"/>
      <c r="K4" s="74" t="s">
        <v>56</v>
      </c>
      <c r="L4" s="86">
        <v>255</v>
      </c>
      <c r="M4" s="147"/>
      <c r="N4" s="127" t="e">
        <f>'2a'!P500/M4</f>
        <v>#DIV/0!</v>
      </c>
    </row>
    <row r="5" spans="1:14" x14ac:dyDescent="0.35">
      <c r="A5" s="57" t="s">
        <v>82</v>
      </c>
      <c r="B5" s="201" t="str">
        <f>VLOOKUP(H5,'Kosten VSR (her)controles'!A5:E54,4)</f>
        <v>Zuidlaarderweg 33</v>
      </c>
      <c r="C5" s="201"/>
      <c r="D5" s="201"/>
      <c r="E5" s="201"/>
      <c r="F5" s="197" t="s">
        <v>84</v>
      </c>
      <c r="G5" s="197"/>
      <c r="H5" s="53">
        <f>'Kosten VSR (her)controles'!A6</f>
        <v>2</v>
      </c>
      <c r="K5" s="74" t="s">
        <v>57</v>
      </c>
      <c r="L5" s="86">
        <v>255</v>
      </c>
      <c r="M5" s="147"/>
      <c r="N5" s="127" t="e">
        <f>'2a'!P501/M5</f>
        <v>#DIV/0!</v>
      </c>
    </row>
    <row r="6" spans="1:14" x14ac:dyDescent="0.35">
      <c r="A6" s="58" t="s">
        <v>83</v>
      </c>
      <c r="B6" s="202" t="str">
        <f>VLOOKUP(H5,'Kosten VSR (her)controles'!A5:E54,5)</f>
        <v>Tynaarlo</v>
      </c>
      <c r="C6" s="202"/>
      <c r="D6" s="202"/>
      <c r="E6" s="202"/>
      <c r="F6" s="198" t="s">
        <v>85</v>
      </c>
      <c r="G6" s="198"/>
      <c r="H6" s="54" t="str">
        <f>CONCATENATE(H5,"a")</f>
        <v>2a</v>
      </c>
      <c r="K6" s="74" t="s">
        <v>58</v>
      </c>
      <c r="L6" s="86">
        <v>255</v>
      </c>
      <c r="M6" s="147"/>
      <c r="N6" s="127" t="e">
        <f>'2a'!P502/M6</f>
        <v>#DIV/0!</v>
      </c>
    </row>
    <row r="7" spans="1:14" x14ac:dyDescent="0.35">
      <c r="K7" s="74" t="s">
        <v>54</v>
      </c>
      <c r="L7" s="86">
        <v>255</v>
      </c>
      <c r="M7" s="147"/>
      <c r="N7" s="127" t="e">
        <f>'2a'!P503/M7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255</v>
      </c>
      <c r="G8" s="186" t="s">
        <v>440</v>
      </c>
      <c r="H8" s="187"/>
      <c r="I8" s="188">
        <v>1</v>
      </c>
      <c r="K8" s="74" t="s">
        <v>59</v>
      </c>
      <c r="L8" s="86">
        <v>52</v>
      </c>
      <c r="M8" s="147"/>
      <c r="N8" s="126" t="e">
        <f>'2a'!P504/M8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255</v>
      </c>
      <c r="M9" s="147"/>
      <c r="N9" s="127" t="e">
        <f>'2a'!P505/M9</f>
        <v>#DIV/0!</v>
      </c>
    </row>
    <row r="10" spans="1:14" x14ac:dyDescent="0.35">
      <c r="H10" s="47" t="s">
        <v>95</v>
      </c>
      <c r="K10" s="74" t="s">
        <v>60</v>
      </c>
      <c r="L10" s="86">
        <v>255</v>
      </c>
      <c r="M10" s="147"/>
      <c r="N10" s="127" t="e">
        <f>'2a'!P506/M10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'2a'!P507/M11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'2a'!P508/M12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'2a'!N512</f>
        <v>294.7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'2a'!P512</f>
        <v>75148.5</v>
      </c>
      <c r="E17" s="193" t="s">
        <v>167</v>
      </c>
      <c r="F17" s="193"/>
      <c r="G17" s="84">
        <f>D17/E8</f>
        <v>294.7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'2a'!G512</f>
        <v>97.4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97.4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97.4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97.4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'2a'!F512-E27</f>
        <v>7.7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'2a'!S495</f>
        <v>43.099999999999994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'2a'!R495</f>
        <v>43.099999999999994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'2a'!T495</f>
        <v>10.75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'2a'!N505</f>
        <v>25.4</v>
      </c>
      <c r="F41" s="99"/>
      <c r="G41" s="96">
        <f>E41*F41</f>
        <v>0</v>
      </c>
      <c r="H41" s="73">
        <v>2</v>
      </c>
      <c r="I41" s="97">
        <f>G41*H41</f>
        <v>0</v>
      </c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topLeftCell="B1" workbookViewId="0">
      <selection activeCell="A33" sqref="A33:D33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'33'!H5</f>
        <v>33</v>
      </c>
      <c r="B1" s="224" t="s">
        <v>81</v>
      </c>
      <c r="C1" s="225"/>
      <c r="D1" s="226" t="str">
        <f>VLOOKUP(A1,'Kosten VSR (her)controles'!A5:J54,3)</f>
        <v>Complex 33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33 te Complex 33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MujKpDDCGCwVe7WhnFGULBUCOasXzlUKYJZeGSGjAzaCQsaQbbb6LAUjdmdS6GgHALwuL4w3gSu83b/HUgsQjw==" saltValue="lhy8JhBaIOYHVPedlU3Mi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3" sqref="A33:D33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34,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'34a'!P499/M3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34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'34a'!P500/M4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34</v>
      </c>
      <c r="C5" s="201"/>
      <c r="D5" s="201"/>
      <c r="E5" s="201"/>
      <c r="F5" s="197" t="s">
        <v>84</v>
      </c>
      <c r="G5" s="197"/>
      <c r="H5" s="53">
        <f>'Kosten VSR (her)controles'!A38</f>
        <v>34</v>
      </c>
      <c r="K5" s="74" t="s">
        <v>57</v>
      </c>
      <c r="L5" s="86"/>
      <c r="M5" s="147"/>
      <c r="N5" s="127" t="e">
        <f>'34a'!P501/M5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34</v>
      </c>
      <c r="C6" s="202"/>
      <c r="D6" s="202"/>
      <c r="E6" s="202"/>
      <c r="F6" s="198" t="s">
        <v>85</v>
      </c>
      <c r="G6" s="198"/>
      <c r="H6" s="54" t="str">
        <f>CONCATENATE(H5,"a")</f>
        <v>34a</v>
      </c>
      <c r="K6" s="74" t="s">
        <v>58</v>
      </c>
      <c r="L6" s="86"/>
      <c r="M6" s="147"/>
      <c r="N6" s="127" t="e">
        <f>'34a'!P502/M6</f>
        <v>#N/A</v>
      </c>
    </row>
    <row r="7" spans="1:14" x14ac:dyDescent="0.35">
      <c r="K7" s="74" t="s">
        <v>54</v>
      </c>
      <c r="L7" s="86"/>
      <c r="M7" s="147"/>
      <c r="N7" s="127" t="e">
        <f>'34a'!P503/M7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'34a'!P504/M8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'34a'!P505/M9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'34a'!P506/M10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'34a'!P507/M11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'34a'!P508/M12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'34a'!P509/M13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'34a'!P512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'34a'!N505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QjlEm2jHOzr2QanUifhHRMb2aSiYBhg/QQj/Ht4DDFiZYjrcLrhvDkjBI7dkFgPRZXHiOlZ6Uqzw5ocCxWg7Tg==" saltValue="nTwsfBl8OPzHxdWJj/YaH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35,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'35a'!P499/M3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35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'35a'!P500/M4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35</v>
      </c>
      <c r="C5" s="201"/>
      <c r="D5" s="201"/>
      <c r="E5" s="201"/>
      <c r="F5" s="197" t="s">
        <v>84</v>
      </c>
      <c r="G5" s="197"/>
      <c r="H5" s="53">
        <f>'Kosten VSR (her)controles'!A39</f>
        <v>35</v>
      </c>
      <c r="K5" s="74" t="s">
        <v>57</v>
      </c>
      <c r="L5" s="86"/>
      <c r="M5" s="147"/>
      <c r="N5" s="127" t="e">
        <f>'35a'!P501/M5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35</v>
      </c>
      <c r="C6" s="202"/>
      <c r="D6" s="202"/>
      <c r="E6" s="202"/>
      <c r="F6" s="198" t="s">
        <v>85</v>
      </c>
      <c r="G6" s="198"/>
      <c r="H6" s="54" t="str">
        <f>CONCATENATE(H5,"a")</f>
        <v>35a</v>
      </c>
      <c r="K6" s="74" t="s">
        <v>58</v>
      </c>
      <c r="L6" s="86"/>
      <c r="M6" s="147"/>
      <c r="N6" s="127" t="e">
        <f>'35a'!P502/M6</f>
        <v>#N/A</v>
      </c>
    </row>
    <row r="7" spans="1:14" x14ac:dyDescent="0.35">
      <c r="K7" s="74" t="s">
        <v>54</v>
      </c>
      <c r="L7" s="86"/>
      <c r="M7" s="147"/>
      <c r="N7" s="127" t="e">
        <f>'35a'!P503/M7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'35a'!P504/M8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'35a'!P505/M9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'35a'!P506/M10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'35a'!P507/M11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'35a'!P508/M12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'35a'!P509/M13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'35a'!P512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'35a'!N505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LEaVGyg7yXyqq55ISbT2JcUSj5ozkfEk5Zps7M4OQrkqqC82Pqhu8SyisvbJTexEH5rAApjcyMNZqR4OQj/5eQ==" saltValue="SR0jEZXpf56dTc/fs6etE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'35'!H5</f>
        <v>35</v>
      </c>
      <c r="B1" s="224" t="s">
        <v>81</v>
      </c>
      <c r="C1" s="225"/>
      <c r="D1" s="226" t="str">
        <f>VLOOKUP(A1,'Kosten VSR (her)controles'!A5:J54,3)</f>
        <v>Complex 35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35 te Complex 35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LMMmyQduo1Xa8b8OFD2TntNwtzS+a6ZXP8hL74DxU27AutXtkFhJ8vTpbV1l8kpz4jDtiV7U+jl00NNRWEuGkQ==" saltValue="sX2qPahSmWfuwBfaD9FBZ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36,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'36a'!P499/M3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36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'36a'!P500/M4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36</v>
      </c>
      <c r="C5" s="201"/>
      <c r="D5" s="201"/>
      <c r="E5" s="201"/>
      <c r="F5" s="197" t="s">
        <v>84</v>
      </c>
      <c r="G5" s="197"/>
      <c r="H5" s="53">
        <f>'Kosten VSR (her)controles'!A40</f>
        <v>36</v>
      </c>
      <c r="K5" s="74" t="s">
        <v>57</v>
      </c>
      <c r="L5" s="86"/>
      <c r="M5" s="147"/>
      <c r="N5" s="127" t="e">
        <f>'36a'!P501/M5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36</v>
      </c>
      <c r="C6" s="202"/>
      <c r="D6" s="202"/>
      <c r="E6" s="202"/>
      <c r="F6" s="198" t="s">
        <v>85</v>
      </c>
      <c r="G6" s="198"/>
      <c r="H6" s="54" t="str">
        <f>CONCATENATE(H5,"a")</f>
        <v>36a</v>
      </c>
      <c r="K6" s="74" t="s">
        <v>58</v>
      </c>
      <c r="L6" s="86"/>
      <c r="M6" s="147"/>
      <c r="N6" s="127" t="e">
        <f>'36a'!P502/M6</f>
        <v>#N/A</v>
      </c>
    </row>
    <row r="7" spans="1:14" x14ac:dyDescent="0.35">
      <c r="K7" s="74" t="s">
        <v>54</v>
      </c>
      <c r="L7" s="86"/>
      <c r="M7" s="147"/>
      <c r="N7" s="127" t="e">
        <f>'36a'!P503/M7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'36a'!P504/M8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'36a'!P505/M9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'36a'!P506/M10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'36a'!P507/M11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'36a'!P508/M12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'36a'!P509/M13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'36a'!P512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'36a'!N505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+r5fErrPgoKuA3iiaHgxJnDv8h/WJYL2IyJVfYD8qM92XgJ64sponuR7FpCreY3KJtlwm3s2jvc1piUnAdNojA==" saltValue="XMRiT8O3nJj16gmWJCESb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'34'!H5</f>
        <v>34</v>
      </c>
      <c r="B1" s="224" t="s">
        <v>81</v>
      </c>
      <c r="C1" s="225"/>
      <c r="D1" s="226" t="str">
        <f>VLOOKUP(A1,'Kosten VSR (her)controles'!A5:J54,3)</f>
        <v>Complex 34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34 te Complex 34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kacyj/Go16MLcttoV4EajqbNHg+r7qKu1LKfR1i9JqwD8UDigR85yUYQflG1sa9eVu58AMuiryNTuMU/Ws1oBg==" saltValue="FtPDDo5R6ZMJ59i1kZyT/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'36'!H5</f>
        <v>36</v>
      </c>
      <c r="B1" s="224" t="s">
        <v>81</v>
      </c>
      <c r="C1" s="225"/>
      <c r="D1" s="226" t="str">
        <f>VLOOKUP(A1,'Kosten VSR (her)controles'!A5:J54,3)</f>
        <v>Complex 36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36 te Complex 36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E3wL214x0YRmYV1USmPrGzFMtlArDXtRUQlewdyA/6NTkDswhh6u0hFJ5NG7zxwFei5EyWt+6RenTZxmasiXBg==" saltValue="vlMrG/MWzuiD8Ltdgixgi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37,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'37a'!P499/M3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37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'37a'!P500/M4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37</v>
      </c>
      <c r="C5" s="201"/>
      <c r="D5" s="201"/>
      <c r="E5" s="201"/>
      <c r="F5" s="197" t="s">
        <v>84</v>
      </c>
      <c r="G5" s="197"/>
      <c r="H5" s="53">
        <f>'Kosten VSR (her)controles'!A41</f>
        <v>37</v>
      </c>
      <c r="K5" s="74" t="s">
        <v>57</v>
      </c>
      <c r="L5" s="86"/>
      <c r="M5" s="147"/>
      <c r="N5" s="127" t="e">
        <f>'37a'!P501/M5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37</v>
      </c>
      <c r="C6" s="202"/>
      <c r="D6" s="202"/>
      <c r="E6" s="202"/>
      <c r="F6" s="198" t="s">
        <v>85</v>
      </c>
      <c r="G6" s="198"/>
      <c r="H6" s="54" t="str">
        <f>CONCATENATE(H5,"a")</f>
        <v>37a</v>
      </c>
      <c r="K6" s="74" t="s">
        <v>58</v>
      </c>
      <c r="L6" s="86"/>
      <c r="M6" s="147"/>
      <c r="N6" s="127" t="e">
        <f>'37a'!P502/M6</f>
        <v>#N/A</v>
      </c>
    </row>
    <row r="7" spans="1:14" x14ac:dyDescent="0.35">
      <c r="K7" s="74" t="s">
        <v>54</v>
      </c>
      <c r="L7" s="86"/>
      <c r="M7" s="147"/>
      <c r="N7" s="127" t="e">
        <f>'37a'!P503/M7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'37a'!P504/M8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'37a'!P505/M9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'37a'!P506/M10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'37a'!P507/M11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'37a'!P508/M12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'37a'!P509/M13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'37a'!P512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'37a'!N505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uqrBgIPLAmZX8X9tcrS0o9RL6rEEOgP9OVn3GkqNH338AI8LjuHsaB4xsuVPqax2jDwAo/2Abs8OS2OBmj2Phg==" saltValue="rjukv2k/tVpsZk4sWHEeV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'37'!H5</f>
        <v>37</v>
      </c>
      <c r="B1" s="224" t="s">
        <v>81</v>
      </c>
      <c r="C1" s="225"/>
      <c r="D1" s="226" t="str">
        <f>VLOOKUP(A1,'Kosten VSR (her)controles'!A5:J54,3)</f>
        <v>Complex 37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37 te Complex 37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CKXBjVrSoNbMPXF18sc1OXElMOQxhOgGUalHvwIyPaTUOz+AIciASLfK0ImLIfto111bhFbp1sDar53cSbshKQ==" saltValue="w1d5Z5fOH1BDl4RiMoj8j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38,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'26a'!P499/M3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38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'26a'!P500/M4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38</v>
      </c>
      <c r="C5" s="201"/>
      <c r="D5" s="201"/>
      <c r="E5" s="201"/>
      <c r="F5" s="197" t="s">
        <v>84</v>
      </c>
      <c r="G5" s="197"/>
      <c r="H5" s="53">
        <f>'Kosten VSR (her)controles'!A42</f>
        <v>38</v>
      </c>
      <c r="K5" s="74" t="s">
        <v>57</v>
      </c>
      <c r="L5" s="86"/>
      <c r="M5" s="147"/>
      <c r="N5" s="127" t="e">
        <f>'26a'!P501/M5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38</v>
      </c>
      <c r="C6" s="202"/>
      <c r="D6" s="202"/>
      <c r="E6" s="202"/>
      <c r="F6" s="198" t="s">
        <v>85</v>
      </c>
      <c r="G6" s="198"/>
      <c r="H6" s="54" t="str">
        <f>CONCATENATE(H5,"a")</f>
        <v>38a</v>
      </c>
      <c r="K6" s="74" t="s">
        <v>58</v>
      </c>
      <c r="L6" s="86"/>
      <c r="M6" s="147"/>
      <c r="N6" s="127" t="e">
        <f>'26a'!P502/M6</f>
        <v>#N/A</v>
      </c>
    </row>
    <row r="7" spans="1:14" x14ac:dyDescent="0.35">
      <c r="K7" s="74" t="s">
        <v>54</v>
      </c>
      <c r="L7" s="86"/>
      <c r="M7" s="147"/>
      <c r="N7" s="127" t="e">
        <f>'26a'!P503/M7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'26a'!P504/M8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'26a'!P505/M9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'26a'!P506/M10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'26a'!P507/M11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'26a'!P508/M12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'26a'!P509/M13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'26a'!P512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'26a'!N505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UgB0nMlv7Ft//IGGGUrXNSkr02ZvFeA4bR6whmBGYdhCKJvvIgIRFKRgVYTQNm0+Wu+UJa6r6JilFQH1PX1Rrg==" saltValue="7SBEFBKLJE8rLXX8VgDNo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W532"/>
  <sheetViews>
    <sheetView zoomScale="85" zoomScaleNormal="85" workbookViewId="0">
      <selection activeCell="J9" sqref="J9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0" width="11.90625" customWidth="1"/>
    <col min="11" max="13" width="11.90625" hidden="1" customWidth="1"/>
    <col min="14" max="14" width="7.54296875" bestFit="1" customWidth="1"/>
    <col min="15" max="15" width="6.6328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'2'!H5</f>
        <v>2</v>
      </c>
      <c r="B1" s="224" t="s">
        <v>81</v>
      </c>
      <c r="C1" s="225"/>
      <c r="D1" s="226" t="str">
        <f>VLOOKUP(A1,'Kosten VSR (her)controles'!A5:J54,3)</f>
        <v>Centrale werkplaats G207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Zuidlaarderweg 33 te Tynaarlo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432</v>
      </c>
      <c r="S3" s="80" t="s">
        <v>433</v>
      </c>
      <c r="T3" s="47" t="s">
        <v>434</v>
      </c>
      <c r="U3" s="47" t="s">
        <v>435</v>
      </c>
      <c r="V3" s="47" t="s">
        <v>151</v>
      </c>
      <c r="W3" s="47" t="s">
        <v>163</v>
      </c>
    </row>
    <row r="4" spans="1:23" x14ac:dyDescent="0.35">
      <c r="A4" s="44"/>
      <c r="B4" s="120"/>
      <c r="C4" s="47" t="s">
        <v>256</v>
      </c>
      <c r="D4" s="47"/>
      <c r="E4" s="120" t="s">
        <v>54</v>
      </c>
      <c r="F4" s="122">
        <v>7.7</v>
      </c>
      <c r="G4" s="122"/>
      <c r="H4" s="122"/>
      <c r="I4" s="122"/>
      <c r="J4" s="122"/>
      <c r="N4" s="122">
        <f t="shared" ref="N4:N19" si="0">SUM(F4:M4)</f>
        <v>7.7</v>
      </c>
      <c r="O4" s="122">
        <f>IF(D4="X",0,IF(E4="X",0,VLOOKUP(E4,'2'!$K$3:$L$16,2,FALSE)))</f>
        <v>255</v>
      </c>
      <c r="P4" s="122">
        <f t="shared" ref="P4:P19" si="1">N4*O4</f>
        <v>1963.5</v>
      </c>
      <c r="R4">
        <v>3.8</v>
      </c>
      <c r="S4">
        <v>3.8</v>
      </c>
    </row>
    <row r="5" spans="1:23" x14ac:dyDescent="0.35">
      <c r="A5" s="44"/>
      <c r="B5" s="120"/>
      <c r="C5" s="47" t="s">
        <v>281</v>
      </c>
      <c r="D5" s="47"/>
      <c r="E5" s="120" t="s">
        <v>57</v>
      </c>
      <c r="F5" s="122"/>
      <c r="G5" s="122"/>
      <c r="H5" s="122"/>
      <c r="I5" s="122"/>
      <c r="J5" s="122">
        <v>83.4</v>
      </c>
      <c r="N5" s="122">
        <f t="shared" si="0"/>
        <v>83.4</v>
      </c>
      <c r="O5" s="122">
        <f>IF(D5="X",0,IF(E5="X",0,VLOOKUP(E5,'2'!$K$3:$L$16,2,FALSE)))</f>
        <v>255</v>
      </c>
      <c r="P5" s="122">
        <f t="shared" si="1"/>
        <v>21267</v>
      </c>
      <c r="R5">
        <v>11.6</v>
      </c>
      <c r="S5">
        <v>11.6</v>
      </c>
    </row>
    <row r="6" spans="1:23" x14ac:dyDescent="0.35">
      <c r="A6" s="44"/>
      <c r="B6" s="120"/>
      <c r="C6" s="47" t="s">
        <v>330</v>
      </c>
      <c r="D6" s="47"/>
      <c r="E6" s="120" t="s">
        <v>54</v>
      </c>
      <c r="F6" s="122"/>
      <c r="G6" s="122"/>
      <c r="H6" s="122"/>
      <c r="I6" s="122"/>
      <c r="J6" s="122">
        <v>10.7</v>
      </c>
      <c r="N6" s="122">
        <f t="shared" si="0"/>
        <v>10.7</v>
      </c>
      <c r="O6" s="122">
        <f>IF(D6="X",0,IF(E6="X",0,VLOOKUP(E6,'2'!$K$3:$L$16,2,FALSE)))</f>
        <v>255</v>
      </c>
      <c r="P6" s="122">
        <f t="shared" si="1"/>
        <v>2728.5</v>
      </c>
    </row>
    <row r="7" spans="1:23" x14ac:dyDescent="0.35">
      <c r="A7" s="44"/>
      <c r="B7" s="120"/>
      <c r="C7" s="47" t="s">
        <v>423</v>
      </c>
      <c r="D7" s="47"/>
      <c r="E7" s="120" t="s">
        <v>187</v>
      </c>
      <c r="F7" s="122"/>
      <c r="G7" s="122"/>
      <c r="H7" s="122"/>
      <c r="I7" s="122"/>
      <c r="J7" s="122">
        <v>18</v>
      </c>
      <c r="N7" s="122">
        <f t="shared" si="0"/>
        <v>18</v>
      </c>
      <c r="O7" s="122">
        <f>IF(D7="X",0,IF(E7="X",0,VLOOKUP(E7,'2'!$K$3:$L$16,2,FALSE)))</f>
        <v>255</v>
      </c>
      <c r="P7" s="122">
        <f t="shared" si="1"/>
        <v>4590</v>
      </c>
      <c r="R7">
        <v>1.3</v>
      </c>
      <c r="S7">
        <v>1.3</v>
      </c>
    </row>
    <row r="8" spans="1:23" x14ac:dyDescent="0.35">
      <c r="A8" s="44"/>
      <c r="B8" s="120"/>
      <c r="C8" s="47" t="s">
        <v>393</v>
      </c>
      <c r="D8" s="47"/>
      <c r="E8" s="120" t="s">
        <v>187</v>
      </c>
      <c r="F8" s="122"/>
      <c r="G8" s="122"/>
      <c r="H8" s="122"/>
      <c r="I8" s="122"/>
      <c r="J8" s="122">
        <v>7.4</v>
      </c>
      <c r="N8" s="122">
        <f t="shared" si="0"/>
        <v>7.4</v>
      </c>
      <c r="O8" s="122">
        <f>IF(D8="X",0,IF(E8="X",0,VLOOKUP(E8,'2'!$K$3:$L$16,2,FALSE)))</f>
        <v>255</v>
      </c>
      <c r="P8" s="122">
        <f t="shared" si="1"/>
        <v>1887</v>
      </c>
    </row>
    <row r="9" spans="1:23" x14ac:dyDescent="0.35">
      <c r="A9" s="44"/>
      <c r="B9" s="120"/>
      <c r="C9" s="47" t="s">
        <v>424</v>
      </c>
      <c r="D9" s="47"/>
      <c r="E9" s="120" t="s">
        <v>56</v>
      </c>
      <c r="F9" s="122"/>
      <c r="G9" s="122">
        <v>6.7</v>
      </c>
      <c r="H9" s="122"/>
      <c r="I9" s="122"/>
      <c r="J9" s="122"/>
      <c r="N9" s="122">
        <f t="shared" si="0"/>
        <v>6.7</v>
      </c>
      <c r="O9" s="122">
        <f>IF(D9="X",0,IF(E9="X",0,VLOOKUP(E9,'2'!$K$3:$L$16,2,FALSE)))</f>
        <v>255</v>
      </c>
      <c r="P9" s="122">
        <f t="shared" si="1"/>
        <v>1708.5</v>
      </c>
      <c r="R9">
        <v>5.2</v>
      </c>
      <c r="S9">
        <v>5.2</v>
      </c>
      <c r="T9">
        <v>2</v>
      </c>
    </row>
    <row r="10" spans="1:23" x14ac:dyDescent="0.35">
      <c r="A10" s="44"/>
      <c r="B10" s="120"/>
      <c r="C10" s="47" t="s">
        <v>330</v>
      </c>
      <c r="D10" s="47"/>
      <c r="E10" s="120" t="s">
        <v>54</v>
      </c>
      <c r="F10" s="122"/>
      <c r="G10" s="122"/>
      <c r="H10" s="122">
        <v>9.6999999999999993</v>
      </c>
      <c r="I10" s="122"/>
      <c r="J10" s="122"/>
      <c r="N10" s="122">
        <f t="shared" si="0"/>
        <v>9.6999999999999993</v>
      </c>
      <c r="O10" s="122">
        <f>IF(D10="X",0,IF(E10="X",0,VLOOKUP(E10,'2'!$K$3:$L$16,2,FALSE)))</f>
        <v>255</v>
      </c>
      <c r="P10" s="122">
        <f t="shared" si="1"/>
        <v>2473.5</v>
      </c>
      <c r="T10">
        <v>0.75</v>
      </c>
    </row>
    <row r="11" spans="1:23" x14ac:dyDescent="0.35">
      <c r="A11" s="44"/>
      <c r="B11" s="120"/>
      <c r="C11" s="47" t="s">
        <v>333</v>
      </c>
      <c r="D11" s="47"/>
      <c r="E11" s="120" t="s">
        <v>56</v>
      </c>
      <c r="F11" s="122"/>
      <c r="G11" s="122"/>
      <c r="H11" s="122">
        <v>29.2</v>
      </c>
      <c r="I11" s="122"/>
      <c r="J11" s="122"/>
      <c r="N11" s="122">
        <f t="shared" si="0"/>
        <v>29.2</v>
      </c>
      <c r="O11" s="122">
        <f>IF(D11="X",0,IF(E11="X",0,VLOOKUP(E11,'2'!$K$3:$L$16,2,FALSE)))</f>
        <v>255</v>
      </c>
      <c r="P11" s="122">
        <f t="shared" si="1"/>
        <v>7446</v>
      </c>
      <c r="R11">
        <v>1.5</v>
      </c>
      <c r="S11">
        <v>1.5</v>
      </c>
      <c r="T11">
        <v>3.8</v>
      </c>
    </row>
    <row r="12" spans="1:23" x14ac:dyDescent="0.35">
      <c r="A12" s="44"/>
      <c r="B12" s="120"/>
      <c r="C12" s="47" t="s">
        <v>333</v>
      </c>
      <c r="D12" s="47"/>
      <c r="E12" s="120" t="s">
        <v>56</v>
      </c>
      <c r="F12" s="122"/>
      <c r="G12" s="122"/>
      <c r="H12" s="122">
        <v>26.7</v>
      </c>
      <c r="I12" s="122"/>
      <c r="J12" s="122"/>
      <c r="N12" s="122">
        <f t="shared" si="0"/>
        <v>26.7</v>
      </c>
      <c r="O12" s="122">
        <f>IF(D12="X",0,IF(E12="X",0,VLOOKUP(E12,'2'!$K$3:$L$16,2,FALSE)))</f>
        <v>255</v>
      </c>
      <c r="P12" s="122">
        <f t="shared" si="1"/>
        <v>6808.5</v>
      </c>
      <c r="R12">
        <v>9.6999999999999993</v>
      </c>
      <c r="S12">
        <v>9.6999999999999993</v>
      </c>
      <c r="T12">
        <v>4.2</v>
      </c>
    </row>
    <row r="13" spans="1:23" x14ac:dyDescent="0.35">
      <c r="A13" s="44"/>
      <c r="B13" s="120"/>
      <c r="C13" s="47" t="s">
        <v>260</v>
      </c>
      <c r="D13" s="47"/>
      <c r="E13" s="120" t="s">
        <v>54</v>
      </c>
      <c r="F13" s="122"/>
      <c r="G13" s="122"/>
      <c r="H13" s="122"/>
      <c r="I13" s="122"/>
      <c r="J13" s="122">
        <v>4.5</v>
      </c>
      <c r="N13" s="122">
        <f t="shared" si="0"/>
        <v>4.5</v>
      </c>
      <c r="O13" s="122">
        <f>IF(D13="X",0,IF(E13="X",0,VLOOKUP(E13,'2'!$K$3:$L$16,2,FALSE)))</f>
        <v>255</v>
      </c>
      <c r="P13" s="122">
        <f t="shared" si="1"/>
        <v>1147.5</v>
      </c>
    </row>
    <row r="14" spans="1:23" x14ac:dyDescent="0.35">
      <c r="A14" s="44"/>
      <c r="B14" s="120"/>
      <c r="C14" s="175" t="s">
        <v>397</v>
      </c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3" x14ac:dyDescent="0.35">
      <c r="A15" s="44"/>
      <c r="B15" s="120"/>
      <c r="C15" s="47" t="s">
        <v>380</v>
      </c>
      <c r="D15" s="47"/>
      <c r="E15" s="120" t="s">
        <v>54</v>
      </c>
      <c r="F15" s="122"/>
      <c r="G15" s="122">
        <v>11.9</v>
      </c>
      <c r="H15" s="122"/>
      <c r="I15" s="122"/>
      <c r="J15" s="122"/>
      <c r="N15" s="122">
        <f t="shared" si="0"/>
        <v>11.9</v>
      </c>
      <c r="O15" s="122">
        <f>IF(D15="X",0,IF(E15="X",0,VLOOKUP(E15,'2'!$K$3:$L$16,2,FALSE)))</f>
        <v>255</v>
      </c>
      <c r="P15" s="122">
        <f t="shared" si="1"/>
        <v>3034.5</v>
      </c>
    </row>
    <row r="16" spans="1:23" x14ac:dyDescent="0.35">
      <c r="A16" s="44"/>
      <c r="B16" s="120"/>
      <c r="C16" s="47" t="s">
        <v>330</v>
      </c>
      <c r="D16" s="47"/>
      <c r="E16" s="120" t="s">
        <v>54</v>
      </c>
      <c r="F16" s="122"/>
      <c r="G16" s="122">
        <v>16.100000000000001</v>
      </c>
      <c r="H16" s="122"/>
      <c r="I16" s="122"/>
      <c r="J16" s="122"/>
      <c r="N16" s="122">
        <f t="shared" si="0"/>
        <v>16.100000000000001</v>
      </c>
      <c r="O16" s="122">
        <f>IF(D16="X",0,IF(E16="X",0,VLOOKUP(E16,'2'!$K$3:$L$16,2,FALSE)))</f>
        <v>255</v>
      </c>
      <c r="P16" s="122">
        <f t="shared" si="1"/>
        <v>4105.5</v>
      </c>
    </row>
    <row r="17" spans="1:19" x14ac:dyDescent="0.35">
      <c r="A17" s="44"/>
      <c r="B17" s="120"/>
      <c r="C17" s="47" t="s">
        <v>333</v>
      </c>
      <c r="D17" s="47"/>
      <c r="E17" s="120" t="s">
        <v>56</v>
      </c>
      <c r="F17" s="122"/>
      <c r="G17" s="122">
        <v>13.1</v>
      </c>
      <c r="H17" s="122"/>
      <c r="I17" s="122"/>
      <c r="J17" s="122"/>
      <c r="N17" s="122">
        <f t="shared" si="0"/>
        <v>13.1</v>
      </c>
      <c r="O17" s="122">
        <f>IF(D17="X",0,IF(E17="X",0,VLOOKUP(E17,'2'!$K$3:$L$16,2,FALSE)))</f>
        <v>255</v>
      </c>
      <c r="P17" s="122">
        <f t="shared" si="1"/>
        <v>3340.5</v>
      </c>
      <c r="R17">
        <v>1.8</v>
      </c>
      <c r="S17">
        <v>1.8</v>
      </c>
    </row>
    <row r="18" spans="1:19" x14ac:dyDescent="0.35">
      <c r="A18" s="44"/>
      <c r="B18" s="120"/>
      <c r="C18" s="47" t="s">
        <v>333</v>
      </c>
      <c r="D18" s="47"/>
      <c r="E18" s="120" t="s">
        <v>56</v>
      </c>
      <c r="F18" s="122"/>
      <c r="G18" s="122">
        <v>19.7</v>
      </c>
      <c r="H18" s="122"/>
      <c r="I18" s="122"/>
      <c r="J18" s="122"/>
      <c r="N18" s="122">
        <f>SUM(F18:M18)</f>
        <v>19.7</v>
      </c>
      <c r="O18" s="122">
        <f>IF(D18="X",0,IF(E18="X",0,VLOOKUP(E18,'2'!$K$3:$L$16,2,FALSE)))</f>
        <v>255</v>
      </c>
      <c r="P18" s="122">
        <f t="shared" si="1"/>
        <v>5023.5</v>
      </c>
      <c r="R18">
        <v>3.2</v>
      </c>
      <c r="S18">
        <v>3.2</v>
      </c>
    </row>
    <row r="19" spans="1:19" x14ac:dyDescent="0.35">
      <c r="A19" s="44"/>
      <c r="B19" s="120"/>
      <c r="C19" s="47" t="s">
        <v>276</v>
      </c>
      <c r="D19" s="47"/>
      <c r="E19" s="120" t="s">
        <v>53</v>
      </c>
      <c r="F19" s="122"/>
      <c r="G19" s="122">
        <v>29.9</v>
      </c>
      <c r="H19" s="122"/>
      <c r="I19" s="122"/>
      <c r="J19" s="122"/>
      <c r="N19" s="122">
        <f t="shared" si="0"/>
        <v>29.9</v>
      </c>
      <c r="O19" s="122">
        <f>IF(D19="X",0,IF(E19="X",0,VLOOKUP(E19,'2'!$K$3:$L$16,2,FALSE)))</f>
        <v>255</v>
      </c>
      <c r="P19" s="122">
        <f t="shared" si="1"/>
        <v>7624.5</v>
      </c>
      <c r="R19">
        <v>5</v>
      </c>
      <c r="S19">
        <v>5</v>
      </c>
    </row>
    <row r="20" spans="1:19" hidden="1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9" hidden="1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9" hidden="1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9" hidden="1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9" hidden="1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9" hidden="1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9" hidden="1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9" hidden="1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9" hidden="1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9" hidden="1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9" hidden="1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9" hidden="1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9" hidden="1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5">
      <c r="N127" s="122"/>
      <c r="O127" s="122"/>
      <c r="P127" s="122"/>
    </row>
    <row r="128" spans="1:16" hidden="1" x14ac:dyDescent="0.35">
      <c r="N128" s="122"/>
      <c r="O128" s="122"/>
      <c r="P128" s="122"/>
    </row>
    <row r="129" spans="14:16" hidden="1" x14ac:dyDescent="0.35">
      <c r="N129" s="122"/>
      <c r="O129" s="122"/>
      <c r="P129" s="122"/>
    </row>
    <row r="130" spans="14:16" hidden="1" x14ac:dyDescent="0.35">
      <c r="N130" s="122"/>
      <c r="O130" s="122"/>
      <c r="P130" s="122"/>
    </row>
    <row r="131" spans="14:16" hidden="1" x14ac:dyDescent="0.35">
      <c r="N131" s="122"/>
      <c r="O131" s="122"/>
      <c r="P131" s="122"/>
    </row>
    <row r="132" spans="14:16" hidden="1" x14ac:dyDescent="0.35">
      <c r="N132" s="122"/>
      <c r="O132" s="122"/>
      <c r="P132" s="122"/>
    </row>
    <row r="133" spans="14:16" hidden="1" x14ac:dyDescent="0.35">
      <c r="N133" s="122"/>
      <c r="O133" s="122"/>
      <c r="P133" s="122"/>
    </row>
    <row r="134" spans="14:16" hidden="1" x14ac:dyDescent="0.35">
      <c r="N134" s="122"/>
      <c r="O134" s="122"/>
      <c r="P134" s="122"/>
    </row>
    <row r="135" spans="14:16" hidden="1" x14ac:dyDescent="0.35">
      <c r="N135" s="122"/>
      <c r="O135" s="122"/>
      <c r="P135" s="122"/>
    </row>
    <row r="136" spans="14:16" hidden="1" x14ac:dyDescent="0.35">
      <c r="N136" s="122"/>
      <c r="O136" s="122"/>
      <c r="P136" s="122"/>
    </row>
    <row r="137" spans="14:16" hidden="1" x14ac:dyDescent="0.35">
      <c r="N137" s="122"/>
      <c r="O137" s="122"/>
      <c r="P137" s="122"/>
    </row>
    <row r="138" spans="14:16" hidden="1" x14ac:dyDescent="0.35">
      <c r="N138" s="122"/>
      <c r="O138" s="122"/>
      <c r="P138" s="122"/>
    </row>
    <row r="139" spans="14:16" hidden="1" x14ac:dyDescent="0.35">
      <c r="N139" s="122"/>
      <c r="O139" s="122"/>
      <c r="P139" s="122"/>
    </row>
    <row r="140" spans="14:16" hidden="1" x14ac:dyDescent="0.35">
      <c r="N140" s="122"/>
      <c r="O140" s="122"/>
      <c r="P140" s="122"/>
    </row>
    <row r="141" spans="14:16" hidden="1" x14ac:dyDescent="0.35">
      <c r="N141" s="122"/>
      <c r="O141" s="122"/>
      <c r="P141" s="122"/>
    </row>
    <row r="142" spans="14:16" hidden="1" x14ac:dyDescent="0.35">
      <c r="N142" s="122"/>
      <c r="O142" s="122"/>
      <c r="P142" s="122"/>
    </row>
    <row r="143" spans="14:16" hidden="1" x14ac:dyDescent="0.35">
      <c r="N143" s="122"/>
      <c r="O143" s="122"/>
      <c r="P143" s="122"/>
    </row>
    <row r="144" spans="14:16" hidden="1" x14ac:dyDescent="0.35">
      <c r="N144" s="122"/>
      <c r="O144" s="122"/>
      <c r="P144" s="122"/>
    </row>
    <row r="145" spans="14:16" hidden="1" x14ac:dyDescent="0.35">
      <c r="N145" s="122"/>
      <c r="O145" s="122"/>
      <c r="P145" s="122"/>
    </row>
    <row r="146" spans="14:16" hidden="1" x14ac:dyDescent="0.35">
      <c r="N146" s="122"/>
      <c r="O146" s="122"/>
      <c r="P146" s="122"/>
    </row>
    <row r="147" spans="14:16" hidden="1" x14ac:dyDescent="0.35">
      <c r="N147" s="122"/>
      <c r="O147" s="122"/>
      <c r="P147" s="122"/>
    </row>
    <row r="148" spans="14:16" hidden="1" x14ac:dyDescent="0.35">
      <c r="N148" s="122"/>
      <c r="O148" s="122"/>
      <c r="P148" s="122"/>
    </row>
    <row r="149" spans="14:16" hidden="1" x14ac:dyDescent="0.35">
      <c r="N149" s="122"/>
      <c r="O149" s="122"/>
      <c r="P149" s="122"/>
    </row>
    <row r="150" spans="14:16" hidden="1" x14ac:dyDescent="0.35">
      <c r="N150" s="122"/>
      <c r="O150" s="122"/>
      <c r="P150" s="122"/>
    </row>
    <row r="151" spans="14:16" hidden="1" x14ac:dyDescent="0.35">
      <c r="N151" s="122"/>
      <c r="O151" s="122"/>
      <c r="P151" s="122"/>
    </row>
    <row r="152" spans="14:16" hidden="1" x14ac:dyDescent="0.35">
      <c r="N152" s="122"/>
      <c r="O152" s="122"/>
      <c r="P152" s="122"/>
    </row>
    <row r="153" spans="14:16" hidden="1" x14ac:dyDescent="0.35">
      <c r="N153" s="122"/>
      <c r="O153" s="122"/>
      <c r="P153" s="122"/>
    </row>
    <row r="154" spans="14:16" hidden="1" x14ac:dyDescent="0.35">
      <c r="N154" s="122"/>
      <c r="O154" s="122"/>
      <c r="P154" s="122"/>
    </row>
    <row r="155" spans="14:16" hidden="1" x14ac:dyDescent="0.35">
      <c r="N155" s="122"/>
      <c r="O155" s="122"/>
      <c r="P155" s="122"/>
    </row>
    <row r="156" spans="14:16" hidden="1" x14ac:dyDescent="0.35">
      <c r="N156" s="122"/>
      <c r="O156" s="122"/>
      <c r="P156" s="122"/>
    </row>
    <row r="157" spans="14:16" hidden="1" x14ac:dyDescent="0.35">
      <c r="N157" s="122"/>
      <c r="O157" s="122"/>
      <c r="P157" s="122"/>
    </row>
    <row r="158" spans="14:16" hidden="1" x14ac:dyDescent="0.35">
      <c r="N158" s="122"/>
      <c r="O158" s="122"/>
      <c r="P158" s="122"/>
    </row>
    <row r="159" spans="14:16" hidden="1" x14ac:dyDescent="0.35">
      <c r="N159" s="122"/>
      <c r="O159" s="122"/>
      <c r="P159" s="122"/>
    </row>
    <row r="160" spans="14:16" hidden="1" x14ac:dyDescent="0.35">
      <c r="N160" s="122"/>
      <c r="O160" s="122"/>
      <c r="P160" s="122"/>
    </row>
    <row r="161" spans="14:16" hidden="1" x14ac:dyDescent="0.35">
      <c r="N161" s="122"/>
      <c r="O161" s="122"/>
      <c r="P161" s="122"/>
    </row>
    <row r="162" spans="14:16" hidden="1" x14ac:dyDescent="0.35">
      <c r="N162" s="122"/>
      <c r="O162" s="122"/>
      <c r="P162" s="122"/>
    </row>
    <row r="163" spans="14:16" hidden="1" x14ac:dyDescent="0.35">
      <c r="N163" s="122"/>
      <c r="O163" s="122"/>
      <c r="P163" s="122"/>
    </row>
    <row r="164" spans="14:16" hidden="1" x14ac:dyDescent="0.35">
      <c r="N164" s="122"/>
      <c r="O164" s="122"/>
      <c r="P164" s="122"/>
    </row>
    <row r="165" spans="14:16" hidden="1" x14ac:dyDescent="0.35">
      <c r="N165" s="122"/>
      <c r="O165" s="122"/>
      <c r="P165" s="122"/>
    </row>
    <row r="166" spans="14:16" hidden="1" x14ac:dyDescent="0.35">
      <c r="N166" s="122"/>
      <c r="O166" s="122"/>
      <c r="P166" s="122"/>
    </row>
    <row r="167" spans="14:16" hidden="1" x14ac:dyDescent="0.35">
      <c r="N167" s="122"/>
      <c r="O167" s="122"/>
      <c r="P167" s="122"/>
    </row>
    <row r="168" spans="14:16" hidden="1" x14ac:dyDescent="0.35">
      <c r="N168" s="122"/>
      <c r="O168" s="122"/>
      <c r="P168" s="122"/>
    </row>
    <row r="169" spans="14:16" hidden="1" x14ac:dyDescent="0.35">
      <c r="N169" s="122"/>
      <c r="O169" s="122"/>
      <c r="P169" s="122"/>
    </row>
    <row r="170" spans="14:16" hidden="1" x14ac:dyDescent="0.35">
      <c r="N170" s="122"/>
      <c r="O170" s="122"/>
      <c r="P170" s="122"/>
    </row>
    <row r="171" spans="14:16" hidden="1" x14ac:dyDescent="0.35">
      <c r="N171" s="122"/>
      <c r="O171" s="122"/>
      <c r="P171" s="122"/>
    </row>
    <row r="172" spans="14:16" hidden="1" x14ac:dyDescent="0.35">
      <c r="N172" s="122"/>
      <c r="O172" s="122"/>
      <c r="P172" s="122"/>
    </row>
    <row r="173" spans="14:16" hidden="1" x14ac:dyDescent="0.35">
      <c r="N173" s="122"/>
      <c r="O173" s="122"/>
      <c r="P173" s="122"/>
    </row>
    <row r="174" spans="14:16" hidden="1" x14ac:dyDescent="0.35">
      <c r="N174" s="122"/>
      <c r="O174" s="122"/>
      <c r="P174" s="122"/>
    </row>
    <row r="175" spans="14:16" hidden="1" x14ac:dyDescent="0.35">
      <c r="N175" s="122"/>
      <c r="O175" s="122"/>
      <c r="P175" s="122"/>
    </row>
    <row r="176" spans="14:16" hidden="1" x14ac:dyDescent="0.35">
      <c r="N176" s="122"/>
      <c r="O176" s="122"/>
      <c r="P176" s="122"/>
    </row>
    <row r="177" spans="14:16" hidden="1" x14ac:dyDescent="0.35">
      <c r="N177" s="122"/>
      <c r="O177" s="122"/>
      <c r="P177" s="122"/>
    </row>
    <row r="178" spans="14:16" hidden="1" x14ac:dyDescent="0.35">
      <c r="N178" s="122"/>
      <c r="O178" s="122"/>
      <c r="P178" s="122"/>
    </row>
    <row r="179" spans="14:16" hidden="1" x14ac:dyDescent="0.35">
      <c r="N179" s="122"/>
      <c r="O179" s="122"/>
      <c r="P179" s="122"/>
    </row>
    <row r="180" spans="14:16" hidden="1" x14ac:dyDescent="0.35">
      <c r="N180" s="122"/>
      <c r="O180" s="122"/>
      <c r="P180" s="122"/>
    </row>
    <row r="181" spans="14:16" hidden="1" x14ac:dyDescent="0.35">
      <c r="N181" s="122"/>
      <c r="O181" s="122"/>
      <c r="P181" s="122"/>
    </row>
    <row r="182" spans="14:16" hidden="1" x14ac:dyDescent="0.35">
      <c r="N182" s="122"/>
      <c r="O182" s="122"/>
      <c r="P182" s="122"/>
    </row>
    <row r="183" spans="14:16" hidden="1" x14ac:dyDescent="0.35">
      <c r="N183" s="122"/>
      <c r="O183" s="122"/>
      <c r="P183" s="122"/>
    </row>
    <row r="184" spans="14:16" hidden="1" x14ac:dyDescent="0.35">
      <c r="N184" s="122"/>
      <c r="O184" s="122"/>
      <c r="P184" s="122"/>
    </row>
    <row r="185" spans="14:16" hidden="1" x14ac:dyDescent="0.35">
      <c r="N185" s="122"/>
      <c r="O185" s="122"/>
      <c r="P185" s="122"/>
    </row>
    <row r="186" spans="14:16" hidden="1" x14ac:dyDescent="0.35">
      <c r="N186" s="122"/>
      <c r="O186" s="122"/>
      <c r="P186" s="122"/>
    </row>
    <row r="187" spans="14:16" hidden="1" x14ac:dyDescent="0.35">
      <c r="N187" s="122"/>
      <c r="O187" s="122"/>
      <c r="P187" s="122"/>
    </row>
    <row r="188" spans="14:16" hidden="1" x14ac:dyDescent="0.35">
      <c r="N188" s="122"/>
      <c r="O188" s="122"/>
      <c r="P188" s="122"/>
    </row>
    <row r="189" spans="14:16" hidden="1" x14ac:dyDescent="0.35">
      <c r="N189" s="122"/>
      <c r="O189" s="122"/>
      <c r="P189" s="122"/>
    </row>
    <row r="190" spans="14:16" hidden="1" x14ac:dyDescent="0.35">
      <c r="N190" s="122"/>
      <c r="O190" s="122"/>
      <c r="P190" s="122"/>
    </row>
    <row r="191" spans="14:16" hidden="1" x14ac:dyDescent="0.35">
      <c r="N191" s="122"/>
      <c r="O191" s="122"/>
      <c r="P191" s="122"/>
    </row>
    <row r="192" spans="14:16" hidden="1" x14ac:dyDescent="0.35">
      <c r="N192" s="122"/>
      <c r="O192" s="122"/>
      <c r="P192" s="122"/>
    </row>
    <row r="193" spans="14:16" hidden="1" x14ac:dyDescent="0.35">
      <c r="N193" s="122"/>
      <c r="O193" s="122"/>
      <c r="P193" s="122"/>
    </row>
    <row r="194" spans="14:16" hidden="1" x14ac:dyDescent="0.35">
      <c r="N194" s="122"/>
      <c r="O194" s="122"/>
      <c r="P194" s="122"/>
    </row>
    <row r="195" spans="14:16" hidden="1" x14ac:dyDescent="0.35">
      <c r="N195" s="122"/>
      <c r="O195" s="122"/>
      <c r="P195" s="122"/>
    </row>
    <row r="196" spans="14:16" hidden="1" x14ac:dyDescent="0.35">
      <c r="N196" s="122"/>
      <c r="O196" s="122"/>
      <c r="P196" s="122"/>
    </row>
    <row r="197" spans="14:16" hidden="1" x14ac:dyDescent="0.35">
      <c r="N197" s="122"/>
      <c r="O197" s="122"/>
      <c r="P197" s="122"/>
    </row>
    <row r="198" spans="14:16" hidden="1" x14ac:dyDescent="0.35">
      <c r="N198" s="122"/>
      <c r="O198" s="122"/>
      <c r="P198" s="122"/>
    </row>
    <row r="199" spans="14:16" hidden="1" x14ac:dyDescent="0.35">
      <c r="N199" s="122"/>
      <c r="O199" s="122"/>
      <c r="P199" s="122"/>
    </row>
    <row r="200" spans="14:16" hidden="1" x14ac:dyDescent="0.35">
      <c r="N200" s="122"/>
      <c r="O200" s="122"/>
      <c r="P200" s="122"/>
    </row>
    <row r="201" spans="14:16" hidden="1" x14ac:dyDescent="0.35">
      <c r="N201" s="122"/>
      <c r="O201" s="122"/>
      <c r="P201" s="122"/>
    </row>
    <row r="202" spans="14:16" hidden="1" x14ac:dyDescent="0.35">
      <c r="N202" s="122"/>
      <c r="O202" s="122"/>
      <c r="P202" s="122"/>
    </row>
    <row r="203" spans="14:16" hidden="1" x14ac:dyDescent="0.35">
      <c r="N203" s="122"/>
      <c r="O203" s="122"/>
      <c r="P203" s="122"/>
    </row>
    <row r="204" spans="14:16" hidden="1" x14ac:dyDescent="0.35">
      <c r="N204" s="122"/>
      <c r="O204" s="122"/>
      <c r="P204" s="122"/>
    </row>
    <row r="205" spans="14:16" hidden="1" x14ac:dyDescent="0.35">
      <c r="N205" s="122"/>
      <c r="O205" s="122"/>
      <c r="P205" s="122"/>
    </row>
    <row r="206" spans="14:16" hidden="1" x14ac:dyDescent="0.35">
      <c r="N206" s="122"/>
      <c r="O206" s="122"/>
      <c r="P206" s="122"/>
    </row>
    <row r="207" spans="14:16" hidden="1" x14ac:dyDescent="0.35">
      <c r="N207" s="122"/>
      <c r="O207" s="122"/>
      <c r="P207" s="122"/>
    </row>
    <row r="208" spans="14:16" hidden="1" x14ac:dyDescent="0.35">
      <c r="N208" s="122"/>
      <c r="O208" s="122"/>
      <c r="P208" s="122"/>
    </row>
    <row r="209" spans="14:16" hidden="1" x14ac:dyDescent="0.35">
      <c r="N209" s="122"/>
      <c r="O209" s="122"/>
      <c r="P209" s="122"/>
    </row>
    <row r="210" spans="14:16" hidden="1" x14ac:dyDescent="0.35">
      <c r="N210" s="122"/>
      <c r="O210" s="122"/>
      <c r="P210" s="122"/>
    </row>
    <row r="211" spans="14:16" hidden="1" x14ac:dyDescent="0.35">
      <c r="N211" s="122"/>
      <c r="O211" s="122"/>
      <c r="P211" s="122"/>
    </row>
    <row r="212" spans="14:16" hidden="1" x14ac:dyDescent="0.35">
      <c r="N212" s="122"/>
      <c r="O212" s="122"/>
      <c r="P212" s="122"/>
    </row>
    <row r="213" spans="14:16" hidden="1" x14ac:dyDescent="0.35">
      <c r="N213" s="122"/>
      <c r="O213" s="122"/>
      <c r="P213" s="122"/>
    </row>
    <row r="214" spans="14:16" hidden="1" x14ac:dyDescent="0.35">
      <c r="N214" s="122"/>
      <c r="O214" s="122"/>
      <c r="P214" s="122"/>
    </row>
    <row r="215" spans="14:16" hidden="1" x14ac:dyDescent="0.35">
      <c r="N215" s="122"/>
      <c r="O215" s="122"/>
      <c r="P215" s="122"/>
    </row>
    <row r="216" spans="14:16" hidden="1" x14ac:dyDescent="0.35">
      <c r="N216" s="122"/>
      <c r="O216" s="122"/>
      <c r="P216" s="122"/>
    </row>
    <row r="217" spans="14:16" hidden="1" x14ac:dyDescent="0.35">
      <c r="N217" s="122"/>
      <c r="O217" s="122"/>
      <c r="P217" s="122"/>
    </row>
    <row r="218" spans="14:16" hidden="1" x14ac:dyDescent="0.35">
      <c r="N218" s="122"/>
      <c r="O218" s="122"/>
      <c r="P218" s="122"/>
    </row>
    <row r="219" spans="14:16" hidden="1" x14ac:dyDescent="0.35">
      <c r="N219" s="122"/>
      <c r="O219" s="122"/>
      <c r="P219" s="122"/>
    </row>
    <row r="220" spans="14:16" hidden="1" x14ac:dyDescent="0.35">
      <c r="N220" s="122"/>
      <c r="O220" s="122"/>
      <c r="P220" s="122"/>
    </row>
    <row r="221" spans="14:16" hidden="1" x14ac:dyDescent="0.35">
      <c r="N221" s="122"/>
      <c r="O221" s="122"/>
      <c r="P221" s="122"/>
    </row>
    <row r="222" spans="14:16" hidden="1" x14ac:dyDescent="0.35">
      <c r="N222" s="122"/>
      <c r="O222" s="122"/>
      <c r="P222" s="122"/>
    </row>
    <row r="223" spans="14:16" hidden="1" x14ac:dyDescent="0.35">
      <c r="N223" s="122"/>
      <c r="O223" s="122"/>
      <c r="P223" s="122"/>
    </row>
    <row r="224" spans="14:16" hidden="1" x14ac:dyDescent="0.35">
      <c r="N224" s="122"/>
      <c r="O224" s="122"/>
      <c r="P224" s="122"/>
    </row>
    <row r="225" spans="14:16" hidden="1" x14ac:dyDescent="0.35">
      <c r="N225" s="122"/>
      <c r="O225" s="122"/>
      <c r="P225" s="122"/>
    </row>
    <row r="226" spans="14:16" hidden="1" x14ac:dyDescent="0.35">
      <c r="N226" s="122"/>
      <c r="O226" s="122"/>
      <c r="P226" s="122"/>
    </row>
    <row r="227" spans="14:16" hidden="1" x14ac:dyDescent="0.35">
      <c r="N227" s="122"/>
      <c r="O227" s="122"/>
      <c r="P227" s="122"/>
    </row>
    <row r="228" spans="14:16" hidden="1" x14ac:dyDescent="0.35">
      <c r="N228" s="122"/>
      <c r="O228" s="122"/>
      <c r="P228" s="122"/>
    </row>
    <row r="229" spans="14:16" hidden="1" x14ac:dyDescent="0.35">
      <c r="N229" s="122"/>
      <c r="O229" s="122"/>
      <c r="P229" s="122"/>
    </row>
    <row r="230" spans="14:16" hidden="1" x14ac:dyDescent="0.35">
      <c r="N230" s="122"/>
      <c r="O230" s="122"/>
      <c r="P230" s="122"/>
    </row>
    <row r="231" spans="14:16" hidden="1" x14ac:dyDescent="0.35">
      <c r="N231" s="122"/>
      <c r="O231" s="122"/>
      <c r="P231" s="122"/>
    </row>
    <row r="232" spans="14:16" hidden="1" x14ac:dyDescent="0.35">
      <c r="N232" s="122"/>
      <c r="O232" s="122"/>
      <c r="P232" s="122"/>
    </row>
    <row r="233" spans="14:16" hidden="1" x14ac:dyDescent="0.35">
      <c r="N233" s="122"/>
      <c r="O233" s="122"/>
      <c r="P233" s="122"/>
    </row>
    <row r="234" spans="14:16" hidden="1" x14ac:dyDescent="0.35">
      <c r="N234" s="122"/>
      <c r="O234" s="122"/>
      <c r="P234" s="122"/>
    </row>
    <row r="235" spans="14:16" hidden="1" x14ac:dyDescent="0.35">
      <c r="N235" s="122"/>
      <c r="O235" s="122"/>
      <c r="P235" s="122"/>
    </row>
    <row r="236" spans="14:16" hidden="1" x14ac:dyDescent="0.35">
      <c r="N236" s="122"/>
      <c r="O236" s="122"/>
      <c r="P236" s="122"/>
    </row>
    <row r="237" spans="14:16" hidden="1" x14ac:dyDescent="0.35">
      <c r="N237" s="122"/>
      <c r="O237" s="122"/>
      <c r="P237" s="122"/>
    </row>
    <row r="238" spans="14:16" hidden="1" x14ac:dyDescent="0.35">
      <c r="N238" s="122"/>
      <c r="O238" s="122"/>
      <c r="P238" s="122"/>
    </row>
    <row r="239" spans="14:16" hidden="1" x14ac:dyDescent="0.35">
      <c r="N239" s="122"/>
      <c r="O239" s="122"/>
      <c r="P239" s="122"/>
    </row>
    <row r="240" spans="14:16" hidden="1" x14ac:dyDescent="0.35">
      <c r="N240" s="122"/>
      <c r="O240" s="122"/>
      <c r="P240" s="122"/>
    </row>
    <row r="241" spans="14:16" hidden="1" x14ac:dyDescent="0.35">
      <c r="N241" s="122"/>
      <c r="O241" s="122"/>
      <c r="P241" s="122"/>
    </row>
    <row r="242" spans="14:16" hidden="1" x14ac:dyDescent="0.35">
      <c r="N242" s="122"/>
      <c r="O242" s="122"/>
      <c r="P242" s="122"/>
    </row>
    <row r="243" spans="14:16" hidden="1" x14ac:dyDescent="0.35">
      <c r="N243" s="122"/>
      <c r="O243" s="122"/>
      <c r="P243" s="122"/>
    </row>
    <row r="244" spans="14:16" hidden="1" x14ac:dyDescent="0.35">
      <c r="N244" s="122"/>
      <c r="O244" s="122"/>
      <c r="P244" s="122"/>
    </row>
    <row r="245" spans="14:16" hidden="1" x14ac:dyDescent="0.35">
      <c r="N245" s="122"/>
      <c r="O245" s="122"/>
      <c r="P245" s="122"/>
    </row>
    <row r="246" spans="14:16" hidden="1" x14ac:dyDescent="0.35">
      <c r="N246" s="122"/>
      <c r="O246" s="122"/>
      <c r="P246" s="122"/>
    </row>
    <row r="247" spans="14:16" hidden="1" x14ac:dyDescent="0.35">
      <c r="N247" s="122"/>
      <c r="O247" s="122"/>
      <c r="P247" s="122"/>
    </row>
    <row r="248" spans="14:16" hidden="1" x14ac:dyDescent="0.35">
      <c r="N248" s="122"/>
      <c r="O248" s="122"/>
      <c r="P248" s="122"/>
    </row>
    <row r="249" spans="14:16" hidden="1" x14ac:dyDescent="0.35">
      <c r="N249" s="122"/>
      <c r="O249" s="122"/>
      <c r="P249" s="122"/>
    </row>
    <row r="250" spans="14:16" hidden="1" x14ac:dyDescent="0.35">
      <c r="N250" s="122"/>
      <c r="O250" s="122"/>
      <c r="P250" s="122"/>
    </row>
    <row r="251" spans="14:16" hidden="1" x14ac:dyDescent="0.35">
      <c r="N251" s="122"/>
      <c r="O251" s="122"/>
      <c r="P251" s="122"/>
    </row>
    <row r="252" spans="14:16" hidden="1" x14ac:dyDescent="0.35">
      <c r="N252" s="122"/>
      <c r="O252" s="122"/>
      <c r="P252" s="122"/>
    </row>
    <row r="253" spans="14:16" hidden="1" x14ac:dyDescent="0.35">
      <c r="N253" s="122"/>
      <c r="O253" s="122"/>
      <c r="P253" s="122"/>
    </row>
    <row r="254" spans="14:16" hidden="1" x14ac:dyDescent="0.35">
      <c r="N254" s="122"/>
      <c r="O254" s="122"/>
      <c r="P254" s="122"/>
    </row>
    <row r="255" spans="14:16" hidden="1" x14ac:dyDescent="0.35">
      <c r="N255" s="122"/>
      <c r="O255" s="122"/>
      <c r="P255" s="122"/>
    </row>
    <row r="256" spans="14:16" hidden="1" x14ac:dyDescent="0.35">
      <c r="N256" s="122"/>
      <c r="O256" s="122"/>
      <c r="P256" s="122"/>
    </row>
    <row r="257" spans="14:16" hidden="1" x14ac:dyDescent="0.35">
      <c r="N257" s="122"/>
      <c r="O257" s="122"/>
      <c r="P257" s="122"/>
    </row>
    <row r="258" spans="14:16" hidden="1" x14ac:dyDescent="0.35">
      <c r="N258" s="122"/>
      <c r="O258" s="122"/>
      <c r="P258" s="122"/>
    </row>
    <row r="259" spans="14:16" hidden="1" x14ac:dyDescent="0.35">
      <c r="N259" s="122"/>
      <c r="O259" s="122"/>
      <c r="P259" s="122"/>
    </row>
    <row r="260" spans="14:16" hidden="1" x14ac:dyDescent="0.35">
      <c r="N260" s="122"/>
      <c r="O260" s="122"/>
      <c r="P260" s="122"/>
    </row>
    <row r="261" spans="14:16" hidden="1" x14ac:dyDescent="0.35">
      <c r="N261" s="122"/>
      <c r="O261" s="122"/>
      <c r="P261" s="122"/>
    </row>
    <row r="262" spans="14:16" hidden="1" x14ac:dyDescent="0.35">
      <c r="N262" s="122"/>
      <c r="O262" s="122"/>
      <c r="P262" s="122"/>
    </row>
    <row r="263" spans="14:16" hidden="1" x14ac:dyDescent="0.35">
      <c r="N263" s="122"/>
      <c r="O263" s="122"/>
      <c r="P263" s="122"/>
    </row>
    <row r="264" spans="14:16" hidden="1" x14ac:dyDescent="0.35">
      <c r="N264" s="122"/>
      <c r="O264" s="122"/>
      <c r="P264" s="122"/>
    </row>
    <row r="265" spans="14:16" hidden="1" x14ac:dyDescent="0.35">
      <c r="N265" s="122"/>
      <c r="O265" s="122"/>
      <c r="P265" s="122"/>
    </row>
    <row r="266" spans="14:16" hidden="1" x14ac:dyDescent="0.35">
      <c r="N266" s="122"/>
      <c r="O266" s="122"/>
      <c r="P266" s="122"/>
    </row>
    <row r="267" spans="14:16" hidden="1" x14ac:dyDescent="0.35">
      <c r="N267" s="122"/>
      <c r="O267" s="122"/>
      <c r="P267" s="122"/>
    </row>
    <row r="268" spans="14:16" hidden="1" x14ac:dyDescent="0.35">
      <c r="N268" s="122"/>
      <c r="O268" s="122"/>
      <c r="P268" s="122"/>
    </row>
    <row r="269" spans="14:16" hidden="1" x14ac:dyDescent="0.35">
      <c r="N269" s="122"/>
      <c r="O269" s="122"/>
      <c r="P269" s="122"/>
    </row>
    <row r="270" spans="14:16" hidden="1" x14ac:dyDescent="0.35">
      <c r="N270" s="122"/>
      <c r="O270" s="122"/>
      <c r="P270" s="122"/>
    </row>
    <row r="271" spans="14:16" hidden="1" x14ac:dyDescent="0.35">
      <c r="N271" s="122"/>
      <c r="O271" s="122"/>
      <c r="P271" s="122"/>
    </row>
    <row r="272" spans="14:16" hidden="1" x14ac:dyDescent="0.35">
      <c r="N272" s="122"/>
      <c r="O272" s="122"/>
      <c r="P272" s="122"/>
    </row>
    <row r="273" spans="14:16" hidden="1" x14ac:dyDescent="0.35">
      <c r="N273" s="122"/>
      <c r="O273" s="122"/>
      <c r="P273" s="122"/>
    </row>
    <row r="274" spans="14:16" hidden="1" x14ac:dyDescent="0.35">
      <c r="N274" s="122"/>
      <c r="O274" s="122"/>
      <c r="P274" s="122"/>
    </row>
    <row r="275" spans="14:16" hidden="1" x14ac:dyDescent="0.35">
      <c r="N275" s="122"/>
      <c r="O275" s="122"/>
      <c r="P275" s="122"/>
    </row>
    <row r="276" spans="14:16" hidden="1" x14ac:dyDescent="0.35">
      <c r="N276" s="122"/>
      <c r="O276" s="122"/>
      <c r="P276" s="122"/>
    </row>
    <row r="277" spans="14:16" hidden="1" x14ac:dyDescent="0.35">
      <c r="N277" s="122"/>
      <c r="O277" s="122"/>
      <c r="P277" s="122"/>
    </row>
    <row r="278" spans="14:16" hidden="1" x14ac:dyDescent="0.35">
      <c r="N278" s="122"/>
      <c r="O278" s="122"/>
      <c r="P278" s="122"/>
    </row>
    <row r="279" spans="14:16" hidden="1" x14ac:dyDescent="0.35">
      <c r="N279" s="122"/>
      <c r="O279" s="122"/>
      <c r="P279" s="122"/>
    </row>
    <row r="280" spans="14:16" hidden="1" x14ac:dyDescent="0.35">
      <c r="N280" s="122"/>
      <c r="O280" s="122"/>
      <c r="P280" s="122"/>
    </row>
    <row r="281" spans="14:16" hidden="1" x14ac:dyDescent="0.35">
      <c r="N281" s="122"/>
      <c r="O281" s="122"/>
      <c r="P281" s="122"/>
    </row>
    <row r="282" spans="14:16" hidden="1" x14ac:dyDescent="0.35">
      <c r="N282" s="122"/>
      <c r="O282" s="122"/>
      <c r="P282" s="122"/>
    </row>
    <row r="283" spans="14:16" hidden="1" x14ac:dyDescent="0.35">
      <c r="N283" s="122"/>
      <c r="O283" s="122"/>
      <c r="P283" s="122"/>
    </row>
    <row r="284" spans="14:16" hidden="1" x14ac:dyDescent="0.35">
      <c r="N284" s="122"/>
      <c r="O284" s="122"/>
      <c r="P284" s="122"/>
    </row>
    <row r="285" spans="14:16" hidden="1" x14ac:dyDescent="0.35">
      <c r="N285" s="122"/>
      <c r="O285" s="122"/>
      <c r="P285" s="122"/>
    </row>
    <row r="286" spans="14:16" hidden="1" x14ac:dyDescent="0.35">
      <c r="N286" s="122"/>
      <c r="O286" s="122"/>
      <c r="P286" s="122"/>
    </row>
    <row r="287" spans="14:16" hidden="1" x14ac:dyDescent="0.35">
      <c r="N287" s="122"/>
      <c r="O287" s="122"/>
      <c r="P287" s="122"/>
    </row>
    <row r="288" spans="14:16" hidden="1" x14ac:dyDescent="0.35">
      <c r="N288" s="122"/>
      <c r="O288" s="122"/>
      <c r="P288" s="122"/>
    </row>
    <row r="289" spans="14:16" hidden="1" x14ac:dyDescent="0.35">
      <c r="N289" s="122"/>
      <c r="O289" s="122"/>
      <c r="P289" s="122"/>
    </row>
    <row r="290" spans="14:16" hidden="1" x14ac:dyDescent="0.35">
      <c r="N290" s="122"/>
      <c r="O290" s="122"/>
      <c r="P290" s="122"/>
    </row>
    <row r="291" spans="14:16" hidden="1" x14ac:dyDescent="0.35">
      <c r="N291" s="122"/>
      <c r="O291" s="122"/>
      <c r="P291" s="122"/>
    </row>
    <row r="292" spans="14:16" hidden="1" x14ac:dyDescent="0.35">
      <c r="N292" s="122"/>
      <c r="O292" s="122"/>
      <c r="P292" s="122"/>
    </row>
    <row r="293" spans="14:16" hidden="1" x14ac:dyDescent="0.35">
      <c r="N293" s="122"/>
      <c r="O293" s="122"/>
      <c r="P293" s="122"/>
    </row>
    <row r="294" spans="14:16" hidden="1" x14ac:dyDescent="0.35">
      <c r="N294" s="122"/>
      <c r="O294" s="122"/>
      <c r="P294" s="122"/>
    </row>
    <row r="295" spans="14:16" hidden="1" x14ac:dyDescent="0.35">
      <c r="N295" s="122"/>
      <c r="O295" s="122"/>
      <c r="P295" s="122"/>
    </row>
    <row r="296" spans="14:16" hidden="1" x14ac:dyDescent="0.35">
      <c r="N296" s="122"/>
      <c r="O296" s="122"/>
      <c r="P296" s="122"/>
    </row>
    <row r="297" spans="14:16" hidden="1" x14ac:dyDescent="0.35">
      <c r="N297" s="122"/>
      <c r="O297" s="122"/>
      <c r="P297" s="122"/>
    </row>
    <row r="298" spans="14:16" hidden="1" x14ac:dyDescent="0.35">
      <c r="N298" s="122"/>
      <c r="O298" s="122"/>
      <c r="P298" s="122"/>
    </row>
    <row r="299" spans="14:16" hidden="1" x14ac:dyDescent="0.35">
      <c r="N299" s="122"/>
      <c r="O299" s="122"/>
      <c r="P299" s="122"/>
    </row>
    <row r="300" spans="14:16" hidden="1" x14ac:dyDescent="0.35">
      <c r="N300" s="122"/>
      <c r="O300" s="122"/>
      <c r="P300" s="122"/>
    </row>
    <row r="301" spans="14:16" hidden="1" x14ac:dyDescent="0.35">
      <c r="N301" s="122"/>
      <c r="O301" s="122"/>
      <c r="P301" s="122"/>
    </row>
    <row r="302" spans="14:16" hidden="1" x14ac:dyDescent="0.35">
      <c r="N302" s="122"/>
      <c r="O302" s="122"/>
      <c r="P302" s="122"/>
    </row>
    <row r="303" spans="14:16" hidden="1" x14ac:dyDescent="0.35">
      <c r="N303" s="122"/>
      <c r="O303" s="122"/>
      <c r="P303" s="122"/>
    </row>
    <row r="304" spans="14:16" hidden="1" x14ac:dyDescent="0.35">
      <c r="N304" s="122"/>
      <c r="O304" s="122"/>
      <c r="P304" s="122"/>
    </row>
    <row r="305" spans="14:16" hidden="1" x14ac:dyDescent="0.35">
      <c r="N305" s="122"/>
      <c r="O305" s="122"/>
      <c r="P305" s="122"/>
    </row>
    <row r="306" spans="14:16" hidden="1" x14ac:dyDescent="0.35">
      <c r="N306" s="122"/>
      <c r="O306" s="122"/>
      <c r="P306" s="122"/>
    </row>
    <row r="307" spans="14:16" hidden="1" x14ac:dyDescent="0.35">
      <c r="N307" s="122"/>
      <c r="O307" s="122"/>
      <c r="P307" s="122"/>
    </row>
    <row r="308" spans="14:16" hidden="1" x14ac:dyDescent="0.35">
      <c r="N308" s="122"/>
      <c r="O308" s="122"/>
      <c r="P308" s="122"/>
    </row>
    <row r="309" spans="14:16" hidden="1" x14ac:dyDescent="0.35">
      <c r="N309" s="122"/>
      <c r="O309" s="122"/>
      <c r="P309" s="122"/>
    </row>
    <row r="310" spans="14:16" hidden="1" x14ac:dyDescent="0.35">
      <c r="N310" s="122"/>
      <c r="O310" s="122"/>
      <c r="P310" s="122"/>
    </row>
    <row r="311" spans="14:16" hidden="1" x14ac:dyDescent="0.35">
      <c r="N311" s="122"/>
      <c r="O311" s="122"/>
      <c r="P311" s="122"/>
    </row>
    <row r="312" spans="14:16" hidden="1" x14ac:dyDescent="0.35">
      <c r="N312" s="122"/>
      <c r="O312" s="122"/>
      <c r="P312" s="122"/>
    </row>
    <row r="313" spans="14:16" hidden="1" x14ac:dyDescent="0.35">
      <c r="N313" s="122"/>
      <c r="O313" s="122"/>
      <c r="P313" s="122"/>
    </row>
    <row r="314" spans="14:16" hidden="1" x14ac:dyDescent="0.35">
      <c r="N314" s="122"/>
      <c r="O314" s="122"/>
      <c r="P314" s="122"/>
    </row>
    <row r="315" spans="14:16" hidden="1" x14ac:dyDescent="0.35">
      <c r="N315" s="122"/>
      <c r="O315" s="122"/>
      <c r="P315" s="122"/>
    </row>
    <row r="316" spans="14:16" hidden="1" x14ac:dyDescent="0.35">
      <c r="N316" s="122"/>
      <c r="O316" s="122"/>
      <c r="P316" s="122"/>
    </row>
    <row r="317" spans="14:16" hidden="1" x14ac:dyDescent="0.35">
      <c r="N317" s="122"/>
      <c r="O317" s="122"/>
      <c r="P317" s="122"/>
    </row>
    <row r="318" spans="14:16" hidden="1" x14ac:dyDescent="0.35">
      <c r="N318" s="122"/>
      <c r="O318" s="122"/>
      <c r="P318" s="122"/>
    </row>
    <row r="319" spans="14:16" hidden="1" x14ac:dyDescent="0.35">
      <c r="N319" s="122"/>
      <c r="O319" s="122"/>
      <c r="P319" s="122"/>
    </row>
    <row r="320" spans="14:16" hidden="1" x14ac:dyDescent="0.35">
      <c r="N320" s="122"/>
      <c r="O320" s="122"/>
      <c r="P320" s="122"/>
    </row>
    <row r="321" spans="14:16" hidden="1" x14ac:dyDescent="0.35">
      <c r="N321" s="122"/>
      <c r="O321" s="122"/>
      <c r="P321" s="122"/>
    </row>
    <row r="322" spans="14:16" hidden="1" x14ac:dyDescent="0.35">
      <c r="N322" s="122"/>
      <c r="O322" s="122"/>
      <c r="P322" s="122"/>
    </row>
    <row r="323" spans="14:16" hidden="1" x14ac:dyDescent="0.35">
      <c r="N323" s="122"/>
      <c r="O323" s="122"/>
      <c r="P323" s="122"/>
    </row>
    <row r="324" spans="14:16" hidden="1" x14ac:dyDescent="0.35">
      <c r="N324" s="122"/>
      <c r="O324" s="122"/>
      <c r="P324" s="122"/>
    </row>
    <row r="325" spans="14:16" hidden="1" x14ac:dyDescent="0.35">
      <c r="N325" s="122"/>
      <c r="O325" s="122"/>
      <c r="P325" s="122"/>
    </row>
    <row r="326" spans="14:16" hidden="1" x14ac:dyDescent="0.35">
      <c r="N326" s="122"/>
      <c r="O326" s="122"/>
      <c r="P326" s="122"/>
    </row>
    <row r="327" spans="14:16" hidden="1" x14ac:dyDescent="0.35">
      <c r="N327" s="122"/>
      <c r="O327" s="122"/>
      <c r="P327" s="122"/>
    </row>
    <row r="328" spans="14:16" hidden="1" x14ac:dyDescent="0.35">
      <c r="N328" s="122"/>
      <c r="O328" s="122"/>
      <c r="P328" s="122"/>
    </row>
    <row r="329" spans="14:16" hidden="1" x14ac:dyDescent="0.35">
      <c r="N329" s="122"/>
      <c r="O329" s="122"/>
      <c r="P329" s="122"/>
    </row>
    <row r="330" spans="14:16" hidden="1" x14ac:dyDescent="0.35">
      <c r="N330" s="122"/>
      <c r="O330" s="122"/>
      <c r="P330" s="122"/>
    </row>
    <row r="331" spans="14:16" hidden="1" x14ac:dyDescent="0.35">
      <c r="N331" s="122"/>
      <c r="O331" s="122"/>
      <c r="P331" s="122"/>
    </row>
    <row r="332" spans="14:16" hidden="1" x14ac:dyDescent="0.35">
      <c r="N332" s="122"/>
      <c r="O332" s="122"/>
      <c r="P332" s="122"/>
    </row>
    <row r="333" spans="14:16" hidden="1" x14ac:dyDescent="0.35">
      <c r="N333" s="122"/>
      <c r="O333" s="122"/>
      <c r="P333" s="122"/>
    </row>
    <row r="334" spans="14:16" hidden="1" x14ac:dyDescent="0.35">
      <c r="N334" s="122"/>
      <c r="O334" s="122"/>
      <c r="P334" s="122"/>
    </row>
    <row r="335" spans="14:16" hidden="1" x14ac:dyDescent="0.35">
      <c r="N335" s="122"/>
      <c r="O335" s="122"/>
      <c r="P335" s="122"/>
    </row>
    <row r="336" spans="14:16" hidden="1" x14ac:dyDescent="0.35">
      <c r="N336" s="122"/>
      <c r="O336" s="122"/>
      <c r="P336" s="122"/>
    </row>
    <row r="337" spans="14:16" hidden="1" x14ac:dyDescent="0.35">
      <c r="N337" s="122"/>
      <c r="O337" s="122"/>
      <c r="P337" s="122"/>
    </row>
    <row r="338" spans="14:16" hidden="1" x14ac:dyDescent="0.35">
      <c r="N338" s="122"/>
      <c r="O338" s="122"/>
      <c r="P338" s="122"/>
    </row>
    <row r="339" spans="14:16" hidden="1" x14ac:dyDescent="0.35">
      <c r="N339" s="122"/>
      <c r="O339" s="122"/>
      <c r="P339" s="122"/>
    </row>
    <row r="340" spans="14:16" hidden="1" x14ac:dyDescent="0.35">
      <c r="N340" s="122"/>
      <c r="O340" s="122"/>
      <c r="P340" s="122"/>
    </row>
    <row r="341" spans="14:16" hidden="1" x14ac:dyDescent="0.35">
      <c r="N341" s="122"/>
      <c r="O341" s="122"/>
      <c r="P341" s="122"/>
    </row>
    <row r="342" spans="14:16" hidden="1" x14ac:dyDescent="0.35">
      <c r="N342" s="122"/>
      <c r="O342" s="122"/>
      <c r="P342" s="122"/>
    </row>
    <row r="343" spans="14:16" hidden="1" x14ac:dyDescent="0.35">
      <c r="N343" s="122"/>
      <c r="O343" s="122"/>
      <c r="P343" s="122"/>
    </row>
    <row r="344" spans="14:16" hidden="1" x14ac:dyDescent="0.35">
      <c r="N344" s="122"/>
      <c r="O344" s="122"/>
      <c r="P344" s="122"/>
    </row>
    <row r="345" spans="14:16" hidden="1" x14ac:dyDescent="0.35">
      <c r="N345" s="122"/>
      <c r="O345" s="122"/>
      <c r="P345" s="122"/>
    </row>
    <row r="346" spans="14:16" hidden="1" x14ac:dyDescent="0.35">
      <c r="N346" s="122"/>
      <c r="O346" s="122"/>
      <c r="P346" s="122"/>
    </row>
    <row r="347" spans="14:16" hidden="1" x14ac:dyDescent="0.35">
      <c r="N347" s="122"/>
      <c r="O347" s="122"/>
      <c r="P347" s="122"/>
    </row>
    <row r="348" spans="14:16" hidden="1" x14ac:dyDescent="0.35">
      <c r="N348" s="122"/>
      <c r="O348" s="122"/>
      <c r="P348" s="122"/>
    </row>
    <row r="349" spans="14:16" hidden="1" x14ac:dyDescent="0.35">
      <c r="N349" s="122"/>
      <c r="O349" s="122"/>
      <c r="P349" s="122"/>
    </row>
    <row r="350" spans="14:16" hidden="1" x14ac:dyDescent="0.35">
      <c r="N350" s="122"/>
      <c r="O350" s="122"/>
      <c r="P350" s="122"/>
    </row>
    <row r="351" spans="14:16" hidden="1" x14ac:dyDescent="0.35">
      <c r="N351" s="122"/>
      <c r="O351" s="122"/>
      <c r="P351" s="122"/>
    </row>
    <row r="352" spans="14:16" hidden="1" x14ac:dyDescent="0.35">
      <c r="N352" s="122"/>
      <c r="O352" s="122"/>
      <c r="P352" s="122"/>
    </row>
    <row r="353" spans="14:16" hidden="1" x14ac:dyDescent="0.35">
      <c r="N353" s="122"/>
      <c r="O353" s="122"/>
      <c r="P353" s="122"/>
    </row>
    <row r="354" spans="14:16" hidden="1" x14ac:dyDescent="0.35">
      <c r="N354" s="122"/>
      <c r="O354" s="122"/>
      <c r="P354" s="122"/>
    </row>
    <row r="355" spans="14:16" hidden="1" x14ac:dyDescent="0.35">
      <c r="N355" s="122"/>
      <c r="O355" s="122"/>
      <c r="P355" s="122"/>
    </row>
    <row r="356" spans="14:16" hidden="1" x14ac:dyDescent="0.35">
      <c r="N356" s="122"/>
      <c r="O356" s="122"/>
      <c r="P356" s="122"/>
    </row>
    <row r="357" spans="14:16" hidden="1" x14ac:dyDescent="0.35">
      <c r="N357" s="122"/>
      <c r="O357" s="122"/>
      <c r="P357" s="122"/>
    </row>
    <row r="358" spans="14:16" hidden="1" x14ac:dyDescent="0.35">
      <c r="N358" s="122"/>
      <c r="O358" s="122"/>
      <c r="P358" s="122"/>
    </row>
    <row r="359" spans="14:16" hidden="1" x14ac:dyDescent="0.35">
      <c r="N359" s="122"/>
      <c r="O359" s="122"/>
      <c r="P359" s="122"/>
    </row>
    <row r="360" spans="14:16" hidden="1" x14ac:dyDescent="0.35">
      <c r="N360" s="122"/>
      <c r="O360" s="122"/>
      <c r="P360" s="122"/>
    </row>
    <row r="361" spans="14:16" hidden="1" x14ac:dyDescent="0.35">
      <c r="N361" s="122"/>
      <c r="O361" s="122"/>
      <c r="P361" s="122"/>
    </row>
    <row r="362" spans="14:16" hidden="1" x14ac:dyDescent="0.35">
      <c r="N362" s="122"/>
      <c r="O362" s="122"/>
      <c r="P362" s="122"/>
    </row>
    <row r="363" spans="14:16" hidden="1" x14ac:dyDescent="0.35">
      <c r="N363" s="122"/>
      <c r="O363" s="122"/>
      <c r="P363" s="122"/>
    </row>
    <row r="364" spans="14:16" hidden="1" x14ac:dyDescent="0.35">
      <c r="N364" s="122"/>
      <c r="O364" s="122"/>
      <c r="P364" s="122"/>
    </row>
    <row r="365" spans="14:16" hidden="1" x14ac:dyDescent="0.35">
      <c r="N365" s="122"/>
      <c r="O365" s="122"/>
      <c r="P365" s="122"/>
    </row>
    <row r="366" spans="14:16" hidden="1" x14ac:dyDescent="0.35">
      <c r="N366" s="122"/>
      <c r="O366" s="122"/>
      <c r="P366" s="122"/>
    </row>
    <row r="367" spans="14:16" hidden="1" x14ac:dyDescent="0.35">
      <c r="N367" s="122"/>
      <c r="O367" s="122"/>
      <c r="P367" s="122"/>
    </row>
    <row r="368" spans="14:16" hidden="1" x14ac:dyDescent="0.35">
      <c r="N368" s="122"/>
      <c r="O368" s="122"/>
      <c r="P368" s="122"/>
    </row>
    <row r="369" spans="14:16" hidden="1" x14ac:dyDescent="0.35">
      <c r="N369" s="122"/>
      <c r="O369" s="122"/>
      <c r="P369" s="122"/>
    </row>
    <row r="370" spans="14:16" hidden="1" x14ac:dyDescent="0.35">
      <c r="N370" s="122"/>
      <c r="O370" s="122"/>
      <c r="P370" s="122"/>
    </row>
    <row r="371" spans="14:16" hidden="1" x14ac:dyDescent="0.35">
      <c r="N371" s="122"/>
      <c r="O371" s="122"/>
      <c r="P371" s="122"/>
    </row>
    <row r="372" spans="14:16" hidden="1" x14ac:dyDescent="0.35">
      <c r="N372" s="122"/>
      <c r="O372" s="122"/>
      <c r="P372" s="122"/>
    </row>
    <row r="373" spans="14:16" hidden="1" x14ac:dyDescent="0.35">
      <c r="N373" s="122"/>
      <c r="O373" s="122"/>
      <c r="P373" s="122"/>
    </row>
    <row r="374" spans="14:16" hidden="1" x14ac:dyDescent="0.35">
      <c r="N374" s="122"/>
      <c r="O374" s="122"/>
      <c r="P374" s="122"/>
    </row>
    <row r="375" spans="14:16" hidden="1" x14ac:dyDescent="0.35">
      <c r="N375" s="122"/>
      <c r="O375" s="122"/>
      <c r="P375" s="122"/>
    </row>
    <row r="376" spans="14:16" hidden="1" x14ac:dyDescent="0.35">
      <c r="N376" s="122"/>
      <c r="O376" s="122"/>
      <c r="P376" s="122"/>
    </row>
    <row r="377" spans="14:16" hidden="1" x14ac:dyDescent="0.35">
      <c r="N377" s="122"/>
      <c r="O377" s="122"/>
      <c r="P377" s="122"/>
    </row>
    <row r="378" spans="14:16" hidden="1" x14ac:dyDescent="0.35">
      <c r="N378" s="122"/>
      <c r="O378" s="122"/>
      <c r="P378" s="122"/>
    </row>
    <row r="379" spans="14:16" hidden="1" x14ac:dyDescent="0.35">
      <c r="N379" s="122"/>
      <c r="O379" s="122"/>
      <c r="P379" s="122"/>
    </row>
    <row r="380" spans="14:16" hidden="1" x14ac:dyDescent="0.35">
      <c r="N380" s="122"/>
      <c r="O380" s="122"/>
      <c r="P380" s="122"/>
    </row>
    <row r="381" spans="14:16" hidden="1" x14ac:dyDescent="0.35">
      <c r="N381" s="122"/>
      <c r="O381" s="122"/>
      <c r="P381" s="122"/>
    </row>
    <row r="382" spans="14:16" hidden="1" x14ac:dyDescent="0.35">
      <c r="N382" s="122"/>
      <c r="O382" s="122"/>
      <c r="P382" s="122"/>
    </row>
    <row r="383" spans="14:16" hidden="1" x14ac:dyDescent="0.35">
      <c r="N383" s="122"/>
      <c r="O383" s="122"/>
      <c r="P383" s="122"/>
    </row>
    <row r="384" spans="14:16" hidden="1" x14ac:dyDescent="0.35">
      <c r="N384" s="122"/>
      <c r="O384" s="122"/>
      <c r="P384" s="122"/>
    </row>
    <row r="385" spans="14:16" hidden="1" x14ac:dyDescent="0.35">
      <c r="N385" s="122"/>
      <c r="O385" s="122"/>
      <c r="P385" s="122"/>
    </row>
    <row r="386" spans="14:16" hidden="1" x14ac:dyDescent="0.35">
      <c r="N386" s="122"/>
      <c r="O386" s="122"/>
      <c r="P386" s="122"/>
    </row>
    <row r="387" spans="14:16" hidden="1" x14ac:dyDescent="0.35">
      <c r="N387" s="122"/>
      <c r="O387" s="122"/>
      <c r="P387" s="122"/>
    </row>
    <row r="388" spans="14:16" hidden="1" x14ac:dyDescent="0.35">
      <c r="N388" s="122"/>
      <c r="O388" s="122"/>
      <c r="P388" s="122"/>
    </row>
    <row r="389" spans="14:16" hidden="1" x14ac:dyDescent="0.35">
      <c r="N389" s="122"/>
      <c r="O389" s="122"/>
      <c r="P389" s="122"/>
    </row>
    <row r="390" spans="14:16" hidden="1" x14ac:dyDescent="0.35">
      <c r="N390" s="122"/>
      <c r="O390" s="122"/>
      <c r="P390" s="122"/>
    </row>
    <row r="391" spans="14:16" hidden="1" x14ac:dyDescent="0.35">
      <c r="N391" s="122"/>
      <c r="O391" s="122"/>
      <c r="P391" s="122"/>
    </row>
    <row r="392" spans="14:16" hidden="1" x14ac:dyDescent="0.35">
      <c r="N392" s="122"/>
      <c r="O392" s="122"/>
      <c r="P392" s="122"/>
    </row>
    <row r="393" spans="14:16" hidden="1" x14ac:dyDescent="0.35">
      <c r="N393" s="122"/>
      <c r="O393" s="122"/>
      <c r="P393" s="122"/>
    </row>
    <row r="394" spans="14:16" hidden="1" x14ac:dyDescent="0.35">
      <c r="N394" s="122"/>
      <c r="O394" s="122"/>
      <c r="P394" s="122"/>
    </row>
    <row r="395" spans="14:16" hidden="1" x14ac:dyDescent="0.35">
      <c r="N395" s="122"/>
      <c r="O395" s="122"/>
      <c r="P395" s="122"/>
    </row>
    <row r="396" spans="14:16" hidden="1" x14ac:dyDescent="0.35">
      <c r="N396" s="122"/>
      <c r="O396" s="122"/>
      <c r="P396" s="122"/>
    </row>
    <row r="397" spans="14:16" hidden="1" x14ac:dyDescent="0.35">
      <c r="N397" s="122"/>
      <c r="O397" s="122"/>
      <c r="P397" s="122"/>
    </row>
    <row r="398" spans="14:16" hidden="1" x14ac:dyDescent="0.35">
      <c r="N398" s="122"/>
      <c r="O398" s="122"/>
      <c r="P398" s="122"/>
    </row>
    <row r="399" spans="14:16" hidden="1" x14ac:dyDescent="0.35">
      <c r="N399" s="122"/>
      <c r="O399" s="122"/>
      <c r="P399" s="122"/>
    </row>
    <row r="400" spans="14:16" hidden="1" x14ac:dyDescent="0.35">
      <c r="N400" s="122"/>
      <c r="O400" s="122"/>
      <c r="P400" s="122"/>
    </row>
    <row r="401" spans="14:16" hidden="1" x14ac:dyDescent="0.35">
      <c r="N401" s="122"/>
      <c r="O401" s="122"/>
      <c r="P401" s="122"/>
    </row>
    <row r="402" spans="14:16" hidden="1" x14ac:dyDescent="0.35">
      <c r="N402" s="122"/>
      <c r="O402" s="122"/>
      <c r="P402" s="122"/>
    </row>
    <row r="403" spans="14:16" hidden="1" x14ac:dyDescent="0.35">
      <c r="N403" s="122"/>
      <c r="O403" s="122"/>
      <c r="P403" s="122"/>
    </row>
    <row r="404" spans="14:16" hidden="1" x14ac:dyDescent="0.35">
      <c r="N404" s="122"/>
      <c r="O404" s="122"/>
      <c r="P404" s="122"/>
    </row>
    <row r="405" spans="14:16" hidden="1" x14ac:dyDescent="0.35">
      <c r="N405" s="122"/>
      <c r="O405" s="122"/>
      <c r="P405" s="122"/>
    </row>
    <row r="406" spans="14:16" hidden="1" x14ac:dyDescent="0.35">
      <c r="N406" s="122"/>
      <c r="O406" s="122"/>
      <c r="P406" s="122"/>
    </row>
    <row r="407" spans="14:16" hidden="1" x14ac:dyDescent="0.35">
      <c r="N407" s="122"/>
      <c r="O407" s="122"/>
      <c r="P407" s="122"/>
    </row>
    <row r="408" spans="14:16" hidden="1" x14ac:dyDescent="0.35">
      <c r="N408" s="122"/>
      <c r="O408" s="122"/>
      <c r="P408" s="122"/>
    </row>
    <row r="409" spans="14:16" hidden="1" x14ac:dyDescent="0.35">
      <c r="N409" s="122"/>
      <c r="O409" s="122"/>
      <c r="P409" s="122"/>
    </row>
    <row r="410" spans="14:16" hidden="1" x14ac:dyDescent="0.35">
      <c r="N410" s="122"/>
      <c r="O410" s="122"/>
      <c r="P410" s="122"/>
    </row>
    <row r="411" spans="14:16" hidden="1" x14ac:dyDescent="0.35">
      <c r="N411" s="122"/>
      <c r="O411" s="122"/>
      <c r="P411" s="122"/>
    </row>
    <row r="412" spans="14:16" hidden="1" x14ac:dyDescent="0.35">
      <c r="N412" s="122"/>
      <c r="O412" s="122"/>
      <c r="P412" s="122"/>
    </row>
    <row r="413" spans="14:16" hidden="1" x14ac:dyDescent="0.35">
      <c r="N413" s="122"/>
      <c r="O413" s="122"/>
      <c r="P413" s="122"/>
    </row>
    <row r="414" spans="14:16" hidden="1" x14ac:dyDescent="0.35">
      <c r="N414" s="122"/>
      <c r="O414" s="122"/>
      <c r="P414" s="122"/>
    </row>
    <row r="415" spans="14:16" hidden="1" x14ac:dyDescent="0.35">
      <c r="N415" s="122"/>
      <c r="O415" s="122"/>
      <c r="P415" s="122"/>
    </row>
    <row r="416" spans="14:16" hidden="1" x14ac:dyDescent="0.35">
      <c r="N416" s="122"/>
      <c r="O416" s="122"/>
      <c r="P416" s="122"/>
    </row>
    <row r="417" spans="14:16" hidden="1" x14ac:dyDescent="0.35">
      <c r="N417" s="122"/>
      <c r="O417" s="122"/>
      <c r="P417" s="122"/>
    </row>
    <row r="418" spans="14:16" hidden="1" x14ac:dyDescent="0.35">
      <c r="N418" s="122"/>
      <c r="O418" s="122"/>
      <c r="P418" s="122"/>
    </row>
    <row r="419" spans="14:16" hidden="1" x14ac:dyDescent="0.35">
      <c r="N419" s="122"/>
      <c r="O419" s="122"/>
      <c r="P419" s="122"/>
    </row>
    <row r="420" spans="14:16" hidden="1" x14ac:dyDescent="0.35">
      <c r="N420" s="122"/>
      <c r="O420" s="122"/>
      <c r="P420" s="122"/>
    </row>
    <row r="421" spans="14:16" hidden="1" x14ac:dyDescent="0.35">
      <c r="N421" s="122"/>
      <c r="O421" s="122"/>
      <c r="P421" s="122"/>
    </row>
    <row r="422" spans="14:16" hidden="1" x14ac:dyDescent="0.35">
      <c r="N422" s="122"/>
      <c r="O422" s="122"/>
      <c r="P422" s="122"/>
    </row>
    <row r="423" spans="14:16" hidden="1" x14ac:dyDescent="0.35">
      <c r="N423" s="122"/>
      <c r="O423" s="122"/>
      <c r="P423" s="122"/>
    </row>
    <row r="424" spans="14:16" hidden="1" x14ac:dyDescent="0.35">
      <c r="N424" s="122"/>
      <c r="O424" s="122"/>
      <c r="P424" s="122"/>
    </row>
    <row r="425" spans="14:16" hidden="1" x14ac:dyDescent="0.35">
      <c r="N425" s="122"/>
      <c r="O425" s="122"/>
      <c r="P425" s="122"/>
    </row>
    <row r="426" spans="14:16" hidden="1" x14ac:dyDescent="0.35">
      <c r="N426" s="122"/>
      <c r="O426" s="122"/>
      <c r="P426" s="122"/>
    </row>
    <row r="427" spans="14:16" hidden="1" x14ac:dyDescent="0.35">
      <c r="N427" s="122"/>
      <c r="O427" s="122"/>
      <c r="P427" s="122"/>
    </row>
    <row r="428" spans="14:16" hidden="1" x14ac:dyDescent="0.35">
      <c r="N428" s="122"/>
      <c r="O428" s="122"/>
      <c r="P428" s="122"/>
    </row>
    <row r="429" spans="14:16" hidden="1" x14ac:dyDescent="0.35">
      <c r="N429" s="122"/>
      <c r="O429" s="122"/>
      <c r="P429" s="122"/>
    </row>
    <row r="430" spans="14:16" hidden="1" x14ac:dyDescent="0.35">
      <c r="N430" s="122"/>
      <c r="O430" s="122"/>
      <c r="P430" s="122"/>
    </row>
    <row r="431" spans="14:16" hidden="1" x14ac:dyDescent="0.35">
      <c r="N431" s="122"/>
      <c r="O431" s="122"/>
      <c r="P431" s="122"/>
    </row>
    <row r="432" spans="14:16" hidden="1" x14ac:dyDescent="0.35">
      <c r="N432" s="122"/>
      <c r="O432" s="122"/>
      <c r="P432" s="122"/>
    </row>
    <row r="433" spans="14:16" hidden="1" x14ac:dyDescent="0.35">
      <c r="N433" s="122"/>
      <c r="O433" s="122"/>
      <c r="P433" s="122"/>
    </row>
    <row r="434" spans="14:16" hidden="1" x14ac:dyDescent="0.35">
      <c r="N434" s="122"/>
      <c r="O434" s="122"/>
      <c r="P434" s="122"/>
    </row>
    <row r="435" spans="14:16" hidden="1" x14ac:dyDescent="0.35">
      <c r="N435" s="122"/>
      <c r="O435" s="122"/>
      <c r="P435" s="122"/>
    </row>
    <row r="436" spans="14:16" hidden="1" x14ac:dyDescent="0.35">
      <c r="N436" s="122"/>
      <c r="O436" s="122"/>
      <c r="P436" s="122"/>
    </row>
    <row r="437" spans="14:16" hidden="1" x14ac:dyDescent="0.35">
      <c r="N437" s="122"/>
      <c r="O437" s="122"/>
      <c r="P437" s="122"/>
    </row>
    <row r="438" spans="14:16" hidden="1" x14ac:dyDescent="0.35">
      <c r="N438" s="122"/>
      <c r="O438" s="122"/>
      <c r="P438" s="122"/>
    </row>
    <row r="439" spans="14:16" hidden="1" x14ac:dyDescent="0.35">
      <c r="N439" s="122"/>
      <c r="O439" s="122"/>
      <c r="P439" s="122"/>
    </row>
    <row r="440" spans="14:16" hidden="1" x14ac:dyDescent="0.35">
      <c r="N440" s="122"/>
      <c r="O440" s="122"/>
      <c r="P440" s="122"/>
    </row>
    <row r="441" spans="14:16" hidden="1" x14ac:dyDescent="0.35">
      <c r="N441" s="122"/>
      <c r="O441" s="122"/>
      <c r="P441" s="122"/>
    </row>
    <row r="442" spans="14:16" hidden="1" x14ac:dyDescent="0.35">
      <c r="N442" s="122"/>
      <c r="O442" s="122"/>
      <c r="P442" s="122"/>
    </row>
    <row r="443" spans="14:16" hidden="1" x14ac:dyDescent="0.35">
      <c r="N443" s="122"/>
      <c r="O443" s="122"/>
      <c r="P443" s="122"/>
    </row>
    <row r="444" spans="14:16" hidden="1" x14ac:dyDescent="0.35">
      <c r="N444" s="122"/>
      <c r="O444" s="122"/>
      <c r="P444" s="122"/>
    </row>
    <row r="445" spans="14:16" hidden="1" x14ac:dyDescent="0.35">
      <c r="N445" s="122"/>
      <c r="O445" s="122"/>
      <c r="P445" s="122"/>
    </row>
    <row r="446" spans="14:16" hidden="1" x14ac:dyDescent="0.35">
      <c r="N446" s="122"/>
      <c r="O446" s="122"/>
      <c r="P446" s="122"/>
    </row>
    <row r="447" spans="14:16" hidden="1" x14ac:dyDescent="0.35">
      <c r="N447" s="122"/>
      <c r="O447" s="122"/>
      <c r="P447" s="122"/>
    </row>
    <row r="448" spans="14:16" hidden="1" x14ac:dyDescent="0.35">
      <c r="N448" s="122"/>
      <c r="O448" s="122"/>
      <c r="P448" s="122"/>
    </row>
    <row r="449" spans="14:16" hidden="1" x14ac:dyDescent="0.35">
      <c r="N449" s="122"/>
      <c r="O449" s="122"/>
      <c r="P449" s="122"/>
    </row>
    <row r="450" spans="14:16" hidden="1" x14ac:dyDescent="0.35">
      <c r="N450" s="122"/>
      <c r="O450" s="122"/>
      <c r="P450" s="122"/>
    </row>
    <row r="451" spans="14:16" hidden="1" x14ac:dyDescent="0.35">
      <c r="N451" s="122"/>
      <c r="O451" s="122"/>
      <c r="P451" s="122"/>
    </row>
    <row r="452" spans="14:16" hidden="1" x14ac:dyDescent="0.35">
      <c r="N452" s="122"/>
      <c r="O452" s="122"/>
      <c r="P452" s="122"/>
    </row>
    <row r="453" spans="14:16" hidden="1" x14ac:dyDescent="0.35">
      <c r="N453" s="122"/>
      <c r="O453" s="122"/>
      <c r="P453" s="122"/>
    </row>
    <row r="454" spans="14:16" hidden="1" x14ac:dyDescent="0.35">
      <c r="N454" s="122"/>
      <c r="O454" s="122"/>
      <c r="P454" s="122"/>
    </row>
    <row r="455" spans="14:16" hidden="1" x14ac:dyDescent="0.35">
      <c r="N455" s="122"/>
      <c r="O455" s="122"/>
      <c r="P455" s="122"/>
    </row>
    <row r="456" spans="14:16" hidden="1" x14ac:dyDescent="0.35">
      <c r="N456" s="122"/>
      <c r="O456" s="122"/>
      <c r="P456" s="122"/>
    </row>
    <row r="457" spans="14:16" hidden="1" x14ac:dyDescent="0.35">
      <c r="N457" s="122"/>
      <c r="O457" s="122"/>
      <c r="P457" s="122"/>
    </row>
    <row r="458" spans="14:16" hidden="1" x14ac:dyDescent="0.35">
      <c r="N458" s="122"/>
      <c r="O458" s="122"/>
      <c r="P458" s="122"/>
    </row>
    <row r="459" spans="14:16" hidden="1" x14ac:dyDescent="0.35">
      <c r="N459" s="122"/>
      <c r="O459" s="122"/>
      <c r="P459" s="122"/>
    </row>
    <row r="460" spans="14:16" hidden="1" x14ac:dyDescent="0.35">
      <c r="N460" s="122"/>
      <c r="O460" s="122"/>
      <c r="P460" s="122"/>
    </row>
    <row r="461" spans="14:16" hidden="1" x14ac:dyDescent="0.35">
      <c r="N461" s="122"/>
      <c r="O461" s="122"/>
      <c r="P461" s="122"/>
    </row>
    <row r="462" spans="14:16" hidden="1" x14ac:dyDescent="0.35">
      <c r="N462" s="122"/>
      <c r="O462" s="122"/>
      <c r="P462" s="122"/>
    </row>
    <row r="463" spans="14:16" hidden="1" x14ac:dyDescent="0.35">
      <c r="N463" s="122"/>
      <c r="O463" s="122"/>
      <c r="P463" s="122"/>
    </row>
    <row r="464" spans="14:16" hidden="1" x14ac:dyDescent="0.35">
      <c r="N464" s="122"/>
      <c r="O464" s="122"/>
      <c r="P464" s="122"/>
    </row>
    <row r="465" spans="14:16" hidden="1" x14ac:dyDescent="0.35">
      <c r="N465" s="122"/>
      <c r="O465" s="122"/>
      <c r="P465" s="122"/>
    </row>
    <row r="466" spans="14:16" hidden="1" x14ac:dyDescent="0.35">
      <c r="N466" s="122"/>
      <c r="O466" s="122"/>
      <c r="P466" s="122"/>
    </row>
    <row r="467" spans="14:16" hidden="1" x14ac:dyDescent="0.35">
      <c r="N467" s="122"/>
      <c r="O467" s="122"/>
      <c r="P467" s="122"/>
    </row>
    <row r="468" spans="14:16" hidden="1" x14ac:dyDescent="0.35">
      <c r="N468" s="122"/>
      <c r="O468" s="122"/>
      <c r="P468" s="122"/>
    </row>
    <row r="469" spans="14:16" hidden="1" x14ac:dyDescent="0.35">
      <c r="N469" s="122"/>
      <c r="O469" s="122"/>
      <c r="P469" s="122"/>
    </row>
    <row r="470" spans="14:16" hidden="1" x14ac:dyDescent="0.35">
      <c r="N470" s="122"/>
      <c r="O470" s="122"/>
      <c r="P470" s="122"/>
    </row>
    <row r="471" spans="14:16" hidden="1" x14ac:dyDescent="0.35">
      <c r="N471" s="122"/>
      <c r="O471" s="122"/>
      <c r="P471" s="122"/>
    </row>
    <row r="472" spans="14:16" hidden="1" x14ac:dyDescent="0.35">
      <c r="N472" s="122"/>
      <c r="O472" s="122"/>
      <c r="P472" s="122"/>
    </row>
    <row r="473" spans="14:16" hidden="1" x14ac:dyDescent="0.35">
      <c r="N473" s="122"/>
      <c r="O473" s="122"/>
      <c r="P473" s="122"/>
    </row>
    <row r="474" spans="14:16" hidden="1" x14ac:dyDescent="0.35">
      <c r="N474" s="122"/>
      <c r="O474" s="122"/>
      <c r="P474" s="122"/>
    </row>
    <row r="475" spans="14:16" hidden="1" x14ac:dyDescent="0.35">
      <c r="N475" s="122"/>
      <c r="O475" s="122"/>
      <c r="P475" s="122"/>
    </row>
    <row r="476" spans="14:16" hidden="1" x14ac:dyDescent="0.35">
      <c r="N476" s="122"/>
      <c r="O476" s="122"/>
      <c r="P476" s="122"/>
    </row>
    <row r="477" spans="14:16" hidden="1" x14ac:dyDescent="0.35">
      <c r="N477" s="122"/>
      <c r="O477" s="122"/>
      <c r="P477" s="122"/>
    </row>
    <row r="478" spans="14:16" hidden="1" x14ac:dyDescent="0.35">
      <c r="N478" s="122"/>
      <c r="O478" s="122"/>
      <c r="P478" s="122"/>
    </row>
    <row r="479" spans="14:16" hidden="1" x14ac:dyDescent="0.35">
      <c r="N479" s="122"/>
      <c r="O479" s="122"/>
      <c r="P479" s="122"/>
    </row>
    <row r="480" spans="14:16" hidden="1" x14ac:dyDescent="0.35">
      <c r="N480" s="122"/>
      <c r="O480" s="122"/>
      <c r="P480" s="122"/>
    </row>
    <row r="481" spans="3:23" hidden="1" x14ac:dyDescent="0.35">
      <c r="N481" s="122"/>
      <c r="O481" s="122"/>
      <c r="P481" s="122"/>
    </row>
    <row r="482" spans="3:23" hidden="1" x14ac:dyDescent="0.35">
      <c r="N482" s="122"/>
      <c r="O482" s="122"/>
      <c r="P482" s="122"/>
    </row>
    <row r="483" spans="3:23" hidden="1" x14ac:dyDescent="0.35">
      <c r="N483" s="122"/>
      <c r="O483" s="122"/>
      <c r="P483" s="122"/>
    </row>
    <row r="484" spans="3:23" hidden="1" x14ac:dyDescent="0.35">
      <c r="N484" s="122"/>
      <c r="O484" s="122"/>
      <c r="P484" s="122"/>
    </row>
    <row r="485" spans="3:23" hidden="1" x14ac:dyDescent="0.35">
      <c r="N485" s="122"/>
      <c r="O485" s="122"/>
      <c r="P485" s="122"/>
    </row>
    <row r="486" spans="3:23" hidden="1" x14ac:dyDescent="0.35">
      <c r="N486" s="122"/>
      <c r="O486" s="122"/>
      <c r="P486" s="122"/>
    </row>
    <row r="487" spans="3:23" hidden="1" x14ac:dyDescent="0.35">
      <c r="N487" s="122"/>
      <c r="O487" s="122"/>
      <c r="P487" s="122"/>
    </row>
    <row r="488" spans="3:23" hidden="1" x14ac:dyDescent="0.35">
      <c r="N488" s="122"/>
      <c r="O488" s="122"/>
      <c r="P488" s="122"/>
    </row>
    <row r="489" spans="3:23" hidden="1" x14ac:dyDescent="0.35">
      <c r="N489" s="122"/>
      <c r="O489" s="122"/>
      <c r="P489" s="122"/>
    </row>
    <row r="490" spans="3:23" hidden="1" x14ac:dyDescent="0.35">
      <c r="N490" s="122"/>
      <c r="O490" s="122"/>
      <c r="P490" s="122"/>
    </row>
    <row r="491" spans="3:23" hidden="1" x14ac:dyDescent="0.35">
      <c r="N491" s="122"/>
      <c r="O491" s="122"/>
      <c r="P491" s="122"/>
    </row>
    <row r="492" spans="3:23" hidden="1" x14ac:dyDescent="0.35">
      <c r="N492" s="122"/>
      <c r="O492" s="122"/>
      <c r="P492" s="122"/>
    </row>
    <row r="493" spans="3:23" hidden="1" x14ac:dyDescent="0.35">
      <c r="N493" s="122"/>
      <c r="O493" s="122"/>
      <c r="P493" s="122"/>
    </row>
    <row r="494" spans="3:23" hidden="1" x14ac:dyDescent="0.35">
      <c r="N494" s="122"/>
      <c r="O494" s="122"/>
      <c r="P494" s="122"/>
    </row>
    <row r="495" spans="3:23" ht="15" thickBot="1" x14ac:dyDescent="0.4">
      <c r="C495" s="123" t="s">
        <v>173</v>
      </c>
      <c r="D495" s="93"/>
      <c r="E495" s="93"/>
      <c r="F495" s="105">
        <f t="shared" ref="F495:M495" si="2">SUM(F4:F494)</f>
        <v>7.7</v>
      </c>
      <c r="G495" s="105">
        <f t="shared" si="2"/>
        <v>97.4</v>
      </c>
      <c r="H495" s="105">
        <f t="shared" si="2"/>
        <v>65.599999999999994</v>
      </c>
      <c r="I495" s="105">
        <f t="shared" si="2"/>
        <v>0</v>
      </c>
      <c r="J495" s="105">
        <f t="shared" si="2"/>
        <v>124.00000000000001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174</v>
      </c>
      <c r="R495" s="105">
        <f t="shared" ref="R495:W495" si="3">SUM(R4:R494)</f>
        <v>43.099999999999994</v>
      </c>
      <c r="S495" s="105">
        <f t="shared" si="3"/>
        <v>43.099999999999994</v>
      </c>
      <c r="T495" s="105">
        <f t="shared" si="3"/>
        <v>10.75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29.9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29.9</v>
      </c>
      <c r="O499" s="95"/>
      <c r="P499" s="106" cm="1">
        <f t="array" ref="P499">SUMPRODUCT(--($E$4:$E$494=C499),--($D$4:$D$494=""),$P$4:$P$494)</f>
        <v>7624.5</v>
      </c>
    </row>
    <row r="500" spans="3:16" x14ac:dyDescent="0.35">
      <c r="C500" s="95" t="str">
        <f>IF('2'!K4="", "Vrije categorie",'2'!K4)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39.5</v>
      </c>
      <c r="H500" s="106" cm="1">
        <f t="array" ref="H500">SUMPRODUCT(--($E$4:$E$494=C500),--($D$4:$D$494=""),$H$4:$H$494)</f>
        <v>55.9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95.4</v>
      </c>
      <c r="O500" s="95"/>
      <c r="P500" s="106" cm="1">
        <f t="array" ref="P500">SUMPRODUCT(--($E$4:$E$494=C500),--($D$4:$D$494=""),$P$4:$P$494)</f>
        <v>24327</v>
      </c>
    </row>
    <row r="501" spans="3:16" x14ac:dyDescent="0.35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83.4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83.4</v>
      </c>
      <c r="O501" s="95"/>
      <c r="P501" s="106" cm="1">
        <f t="array" ref="P501">SUMPRODUCT(--($E$4:$E$494=C501),--($D$4:$D$494=""),$P$4:$P$494)</f>
        <v>21267</v>
      </c>
    </row>
    <row r="502" spans="3:16" x14ac:dyDescent="0.35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5">
      <c r="C503" s="95" t="str">
        <f>IF('2'!K7="", "Vrije categorie",'2'!K7)</f>
        <v>E</v>
      </c>
      <c r="F503" s="106" cm="1">
        <f t="array" ref="F503">SUMPRODUCT(--($E$4:$E$494=C503),--($D$4:$D$494=""),$F$4:$F$494)</f>
        <v>7.7</v>
      </c>
      <c r="G503" s="106" cm="1">
        <f t="array" ref="G503">SUMPRODUCT(--($E$4:$E$494=C503),--($D$4:$D$494=""),$G$4:$G$494)</f>
        <v>28</v>
      </c>
      <c r="H503" s="106" cm="1">
        <f t="array" ref="H503">SUMPRODUCT(--($E$4:$E$494=C503),--($D$4:$D$494=""),$H$4:$H$494)</f>
        <v>9.6999999999999993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15.2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60.600000000000009</v>
      </c>
      <c r="O503" s="95"/>
      <c r="P503" s="106" cm="1">
        <f t="array" ref="P503">SUMPRODUCT(--($E$4:$E$494=C503),--($D$4:$D$494=""),$P$4:$P$494)</f>
        <v>15453</v>
      </c>
    </row>
    <row r="504" spans="3:16" x14ac:dyDescent="0.35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5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25.4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25.4</v>
      </c>
      <c r="O505" s="95"/>
      <c r="P505" s="106" cm="1">
        <f t="array" ref="P505">SUMPRODUCT(--($E$4:$E$494=C505),--($D$4:$D$494=""),$P$4:$P$494)</f>
        <v>6477</v>
      </c>
    </row>
    <row r="506" spans="3:16" x14ac:dyDescent="0.35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5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5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5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5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5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7.7</v>
      </c>
      <c r="G512" s="107">
        <f t="shared" ref="G512:M512" si="5">SUM(G499:G511)</f>
        <v>97.4</v>
      </c>
      <c r="H512" s="107">
        <f t="shared" si="5"/>
        <v>65.599999999999994</v>
      </c>
      <c r="I512" s="107">
        <f t="shared" si="5"/>
        <v>0</v>
      </c>
      <c r="J512" s="107">
        <f t="shared" si="5"/>
        <v>124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294.7</v>
      </c>
      <c r="O512" s="107"/>
      <c r="P512" s="107">
        <f>SUM(P499:P511)</f>
        <v>75148.5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'38'!H5</f>
        <v>38</v>
      </c>
      <c r="B1" s="224" t="s">
        <v>81</v>
      </c>
      <c r="C1" s="225"/>
      <c r="D1" s="226" t="str">
        <f>VLOOKUP(A1,'Kosten VSR (her)controles'!A5:J54,3)</f>
        <v>Complex 38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38 te Complex 38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ADzaAUadRgxtpH0USncAeQDhmfDP001mHqci2bGce+0daVxpcEkKtAinUTgywdM73FHbImp5fiYtQw7WBNHq6Q==" saltValue="GJxou6XCr4dneOa8UmCPE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39,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'39a'!P499/M3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39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'39a'!P500/M4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39</v>
      </c>
      <c r="C5" s="201"/>
      <c r="D5" s="201"/>
      <c r="E5" s="201"/>
      <c r="F5" s="197" t="s">
        <v>84</v>
      </c>
      <c r="G5" s="197"/>
      <c r="H5" s="53">
        <f>'Kosten VSR (her)controles'!A43</f>
        <v>39</v>
      </c>
      <c r="K5" s="74" t="s">
        <v>57</v>
      </c>
      <c r="L5" s="86"/>
      <c r="M5" s="147"/>
      <c r="N5" s="127" t="e">
        <f>'39a'!P501/M5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39</v>
      </c>
      <c r="C6" s="202"/>
      <c r="D6" s="202"/>
      <c r="E6" s="202"/>
      <c r="F6" s="198" t="s">
        <v>85</v>
      </c>
      <c r="G6" s="198"/>
      <c r="H6" s="54" t="str">
        <f>CONCATENATE(H5,"a")</f>
        <v>39a</v>
      </c>
      <c r="K6" s="74" t="s">
        <v>58</v>
      </c>
      <c r="L6" s="86"/>
      <c r="M6" s="147"/>
      <c r="N6" s="127" t="e">
        <f>'39a'!P502/M6</f>
        <v>#N/A</v>
      </c>
    </row>
    <row r="7" spans="1:14" x14ac:dyDescent="0.35">
      <c r="K7" s="74" t="s">
        <v>54</v>
      </c>
      <c r="L7" s="86"/>
      <c r="M7" s="147"/>
      <c r="N7" s="127" t="e">
        <f>'39a'!P503/M7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'39a'!P504/M8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'39a'!P505/M9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'39a'!P506/M10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'39a'!P507/M11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'39a'!P508/M12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'39a'!P509/M13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'39a'!P512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'39a'!N505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drZ7n8TWguFJUcAkQAviMBbRlaYUHfiNW/wV3CuNKoOObNgLSkES7dvobpyQgT2UT17JW8fifpGYtUQllL/ONg==" saltValue="Mk8lGZ0KifiIo/uDcJe+2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'39'!H5</f>
        <v>39</v>
      </c>
      <c r="B1" s="224" t="s">
        <v>81</v>
      </c>
      <c r="C1" s="225"/>
      <c r="D1" s="226" t="str">
        <f>VLOOKUP(A1,'Kosten VSR (her)controles'!A5:J54,3)</f>
        <v>Complex 39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39 te Complex 39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QRH+7SronP0MF/gl7F6e0/V9RuzbC/k5qmjeOqFIwdOBgBMxslBzwk7/kUcZErUjsJN4EV7W8y7chKjChd/3uA==" saltValue="9CsWkmbiCEtAENxcttjXj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40,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'40a'!P499/M3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40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'40a'!P500/M4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40</v>
      </c>
      <c r="C5" s="201"/>
      <c r="D5" s="201"/>
      <c r="E5" s="201"/>
      <c r="F5" s="197" t="s">
        <v>84</v>
      </c>
      <c r="G5" s="197"/>
      <c r="H5" s="53">
        <f>'Kosten VSR (her)controles'!A44</f>
        <v>40</v>
      </c>
      <c r="K5" s="74" t="s">
        <v>57</v>
      </c>
      <c r="L5" s="86"/>
      <c r="M5" s="147"/>
      <c r="N5" s="127" t="e">
        <f>'40a'!P501/M5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40</v>
      </c>
      <c r="C6" s="202"/>
      <c r="D6" s="202"/>
      <c r="E6" s="202"/>
      <c r="F6" s="198" t="s">
        <v>85</v>
      </c>
      <c r="G6" s="198"/>
      <c r="H6" s="54" t="str">
        <f>CONCATENATE(H5,"a")</f>
        <v>40a</v>
      </c>
      <c r="K6" s="74" t="s">
        <v>58</v>
      </c>
      <c r="L6" s="86"/>
      <c r="M6" s="147"/>
      <c r="N6" s="127" t="e">
        <f>'40a'!P502/M6</f>
        <v>#N/A</v>
      </c>
    </row>
    <row r="7" spans="1:14" x14ac:dyDescent="0.35">
      <c r="K7" s="74" t="s">
        <v>54</v>
      </c>
      <c r="L7" s="86"/>
      <c r="M7" s="147"/>
      <c r="N7" s="127" t="e">
        <f>'40a'!P503/M7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'40a'!P504/M8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'40a'!P505/M9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'40a'!P506/M10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'40a'!P507/M11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'40a'!P508/M12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'40a'!P509/M13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'40a'!P512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'40a'!N505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3zj3CnDawQmGRq6oPDRyETDVNbUkhczjrr/g61KS3XLr3XlDdbjmAD/kKRRjv6oq0KN2UZ5g2PcqIWOmNBL69Q==" saltValue="woIMFs4/714fO9BccG7cs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'40'!H5</f>
        <v>40</v>
      </c>
      <c r="B1" s="224" t="s">
        <v>81</v>
      </c>
      <c r="C1" s="225"/>
      <c r="D1" s="226" t="str">
        <f>VLOOKUP(A1,'Kosten VSR (her)controles'!A5:J54,3)</f>
        <v>Complex 40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40 te Complex 40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+0givMjuBFhkZptNnUsmd5fwAft/Z+dD33YOXYWEsk4yutzhUFnS/ZDHm+lKRGFMzWg9ex26Cd8M7qgdDcLBaQ==" saltValue="BDf3yCQ/+slPaXFTnq1PM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41,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'41a'!P499/M3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41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'41a'!P500/M4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41</v>
      </c>
      <c r="C5" s="201"/>
      <c r="D5" s="201"/>
      <c r="E5" s="201"/>
      <c r="F5" s="197" t="s">
        <v>84</v>
      </c>
      <c r="G5" s="197"/>
      <c r="H5" s="53">
        <f>'Kosten VSR (her)controles'!A45</f>
        <v>41</v>
      </c>
      <c r="K5" s="74" t="s">
        <v>57</v>
      </c>
      <c r="L5" s="86"/>
      <c r="M5" s="147"/>
      <c r="N5" s="127" t="e">
        <f>'41a'!P501/M5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41</v>
      </c>
      <c r="C6" s="202"/>
      <c r="D6" s="202"/>
      <c r="E6" s="202"/>
      <c r="F6" s="198" t="s">
        <v>85</v>
      </c>
      <c r="G6" s="198"/>
      <c r="H6" s="54" t="str">
        <f>CONCATENATE(H5,"a")</f>
        <v>41a</v>
      </c>
      <c r="K6" s="74" t="s">
        <v>58</v>
      </c>
      <c r="L6" s="86"/>
      <c r="M6" s="147"/>
      <c r="N6" s="127" t="e">
        <f>'41a'!P502/M6</f>
        <v>#N/A</v>
      </c>
    </row>
    <row r="7" spans="1:14" x14ac:dyDescent="0.35">
      <c r="K7" s="74" t="s">
        <v>54</v>
      </c>
      <c r="L7" s="86"/>
      <c r="M7" s="147"/>
      <c r="N7" s="127" t="e">
        <f>'41a'!P503/M7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'41a'!P504/M8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'41a'!P505/M9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'41a'!P506/M10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'41a'!P507/M11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'41a'!P508/M12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'41a'!P509/M13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'41a'!P512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'41a'!N505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B7AIh/Po4eNgail8+gvjCvvtWfxwGmsoy+WXw0IHYpHZA5w3C+OtrkTlO3KrKzOvk/BcltkGsrHvizm+uHmTew==" saltValue="Nb0bxAFWkxa1yNbZB9xJS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'41'!H5</f>
        <v>41</v>
      </c>
      <c r="B1" s="224" t="s">
        <v>81</v>
      </c>
      <c r="C1" s="225"/>
      <c r="D1" s="226" t="str">
        <f>VLOOKUP(A1,'Kosten VSR (her)controles'!A5:J54,3)</f>
        <v>Complex 41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41 te Complex 41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LpB+uVedB41v7VHCEvtgEg8cZuWKggNfGS1irbkMYDW9D3XjX6yjwmR8BVm+7v/xlhltGTC3AQsdkdLviWY9FQ==" saltValue="ihvhUCr8jHigM6fGw3pvb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42,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'42a'!P499/M3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42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'42a'!P500/M4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42</v>
      </c>
      <c r="C5" s="201"/>
      <c r="D5" s="201"/>
      <c r="E5" s="201"/>
      <c r="F5" s="197" t="s">
        <v>84</v>
      </c>
      <c r="G5" s="197"/>
      <c r="H5" s="53">
        <f>'Kosten VSR (her)controles'!A46</f>
        <v>42</v>
      </c>
      <c r="K5" s="74" t="s">
        <v>57</v>
      </c>
      <c r="L5" s="86"/>
      <c r="M5" s="147"/>
      <c r="N5" s="127" t="e">
        <f>'42a'!P501/M5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42</v>
      </c>
      <c r="C6" s="202"/>
      <c r="D6" s="202"/>
      <c r="E6" s="202"/>
      <c r="F6" s="198" t="s">
        <v>85</v>
      </c>
      <c r="G6" s="198"/>
      <c r="H6" s="54" t="str">
        <f>CONCATENATE(H5,"a")</f>
        <v>42a</v>
      </c>
      <c r="K6" s="74" t="s">
        <v>58</v>
      </c>
      <c r="L6" s="86"/>
      <c r="M6" s="147"/>
      <c r="N6" s="127" t="e">
        <f>'42a'!P502/M6</f>
        <v>#N/A</v>
      </c>
    </row>
    <row r="7" spans="1:14" x14ac:dyDescent="0.35">
      <c r="K7" s="74" t="s">
        <v>54</v>
      </c>
      <c r="L7" s="86"/>
      <c r="M7" s="147"/>
      <c r="N7" s="127" t="e">
        <f>'42a'!P503/M7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'42a'!P504/M8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'42a'!P505/M9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'42a'!P506/M10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'42a'!P507/M11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'42a'!P508/M12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'42a'!P509/M13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'42a'!P512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'42a'!N505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L51NPJAGunaX3ErTPUpCqRcVvMulNhhGAt4EBN+8eKbpGRwdXrPMC12nXf4CVqSbZ8tx9/fhxo19X0VLNG3/5w==" saltValue="16TlBn3JGm0s0zB7endhf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'42'!H5</f>
        <v>42</v>
      </c>
      <c r="B1" s="224" t="s">
        <v>81</v>
      </c>
      <c r="C1" s="225"/>
      <c r="D1" s="226" t="str">
        <f>VLOOKUP(A1,'Kosten VSR (her)controles'!A5:J54,3)</f>
        <v>Complex 42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42 te Complex 42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R/BS8dYroxjzxp5QrXdMvMirO963Z019da5mn4iXNagU6bfrZKDRXmmHu+MjXtiRow9aKFT9xTkWNcuioDwLJg==" saltValue="vmsPP1YSzP5G4Xc4QkKCH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43,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'43a'!P499/M3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43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'43a'!P500/M4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43</v>
      </c>
      <c r="C5" s="201"/>
      <c r="D5" s="201"/>
      <c r="E5" s="201"/>
      <c r="F5" s="197" t="s">
        <v>84</v>
      </c>
      <c r="G5" s="197"/>
      <c r="H5" s="53">
        <f>'Kosten VSR (her)controles'!A47</f>
        <v>43</v>
      </c>
      <c r="K5" s="74" t="s">
        <v>57</v>
      </c>
      <c r="L5" s="86"/>
      <c r="M5" s="147"/>
      <c r="N5" s="127" t="e">
        <f>'43a'!P501/M5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43</v>
      </c>
      <c r="C6" s="202"/>
      <c r="D6" s="202"/>
      <c r="E6" s="202"/>
      <c r="F6" s="198" t="s">
        <v>85</v>
      </c>
      <c r="G6" s="198"/>
      <c r="H6" s="54" t="str">
        <f>CONCATENATE(H5,"a")</f>
        <v>43a</v>
      </c>
      <c r="K6" s="74" t="s">
        <v>58</v>
      </c>
      <c r="L6" s="86"/>
      <c r="M6" s="147"/>
      <c r="N6" s="127" t="e">
        <f>'43a'!P502/M6</f>
        <v>#N/A</v>
      </c>
    </row>
    <row r="7" spans="1:14" x14ac:dyDescent="0.35">
      <c r="K7" s="74" t="s">
        <v>54</v>
      </c>
      <c r="L7" s="86"/>
      <c r="M7" s="147"/>
      <c r="N7" s="127" t="e">
        <f>'43a'!P503/M7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'43a'!P504/M8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'43a'!P505/M9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'43a'!P506/M10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'43a'!P507/M11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'43a'!P508/M12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'43a'!P509/M13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'43a'!P512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'43a'!N505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reut1IXUJMsAYtqsHFxttcbYXI++g9qwfQGpHxSBLxDl288aFEiLRApsC5crDOO1w7E/epXq1AN/nrdAgO7gpQ==" saltValue="ho1csgoljUAvbTKbPPk9G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2" workbookViewId="0">
      <selection activeCell="I41" sqref="I41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73">
        <v>255</v>
      </c>
      <c r="M3" s="146"/>
      <c r="N3" s="126" t="e">
        <f>'3a'!P499/M3</f>
        <v>#DIV/0!</v>
      </c>
    </row>
    <row r="4" spans="1:14" x14ac:dyDescent="0.35">
      <c r="A4" s="56" t="s">
        <v>81</v>
      </c>
      <c r="B4" s="200" t="str">
        <f>VLOOKUP(H5,'Kosten VSR (her)controles'!A5:E54,3)</f>
        <v>Directiekeet Ter Borch G218</v>
      </c>
      <c r="C4" s="200"/>
      <c r="D4" s="200"/>
      <c r="E4" s="200"/>
      <c r="F4" s="59"/>
      <c r="G4" s="59"/>
      <c r="H4" s="52"/>
      <c r="K4" s="74" t="s">
        <v>56</v>
      </c>
      <c r="L4" s="86">
        <v>255</v>
      </c>
      <c r="M4" s="147"/>
      <c r="N4" s="127" t="e">
        <f>'3a'!P500/M4</f>
        <v>#DIV/0!</v>
      </c>
    </row>
    <row r="5" spans="1:14" x14ac:dyDescent="0.35">
      <c r="A5" s="57" t="s">
        <v>82</v>
      </c>
      <c r="B5" s="201" t="str">
        <f>VLOOKUP(H5,'Kosten VSR (her)controles'!A5:E54,4)</f>
        <v>Borchsingel 47</v>
      </c>
      <c r="C5" s="201"/>
      <c r="D5" s="201"/>
      <c r="E5" s="201"/>
      <c r="F5" s="197" t="s">
        <v>84</v>
      </c>
      <c r="G5" s="197"/>
      <c r="H5" s="53">
        <f>'Kosten VSR (her)controles'!A7</f>
        <v>3</v>
      </c>
      <c r="K5" s="74" t="s">
        <v>57</v>
      </c>
      <c r="L5" s="86">
        <v>255</v>
      </c>
      <c r="M5" s="147"/>
      <c r="N5" s="127" t="e">
        <f>'3a'!P501/M5</f>
        <v>#DIV/0!</v>
      </c>
    </row>
    <row r="6" spans="1:14" x14ac:dyDescent="0.35">
      <c r="A6" s="58" t="s">
        <v>83</v>
      </c>
      <c r="B6" s="202" t="str">
        <f>VLOOKUP(H5,'Kosten VSR (her)controles'!A5:E54,5)</f>
        <v>Eelderwolde</v>
      </c>
      <c r="C6" s="202"/>
      <c r="D6" s="202"/>
      <c r="E6" s="202"/>
      <c r="F6" s="198" t="s">
        <v>85</v>
      </c>
      <c r="G6" s="198"/>
      <c r="H6" s="54" t="str">
        <f>CONCATENATE(H5,"a")</f>
        <v>3a</v>
      </c>
      <c r="K6" s="74" t="s">
        <v>58</v>
      </c>
      <c r="L6" s="86">
        <v>255</v>
      </c>
      <c r="M6" s="147"/>
      <c r="N6" s="127" t="e">
        <f>'3a'!P502/M6</f>
        <v>#DIV/0!</v>
      </c>
    </row>
    <row r="7" spans="1:14" x14ac:dyDescent="0.35">
      <c r="K7" s="74" t="s">
        <v>54</v>
      </c>
      <c r="L7" s="86">
        <v>255</v>
      </c>
      <c r="M7" s="147"/>
      <c r="N7" s="127" t="e">
        <f>'3a'!P503/M7</f>
        <v>#DIV/0!</v>
      </c>
    </row>
    <row r="8" spans="1:14" x14ac:dyDescent="0.35">
      <c r="A8" s="21" t="s">
        <v>86</v>
      </c>
      <c r="B8" s="22"/>
      <c r="C8" s="22"/>
      <c r="D8" s="22"/>
      <c r="E8" s="55">
        <f>MAX(L3:L16)</f>
        <v>255</v>
      </c>
      <c r="G8" s="186" t="s">
        <v>440</v>
      </c>
      <c r="H8" s="187"/>
      <c r="I8" s="188">
        <v>0.5</v>
      </c>
      <c r="K8" s="74" t="s">
        <v>59</v>
      </c>
      <c r="L8" s="86">
        <v>52</v>
      </c>
      <c r="M8" s="147"/>
      <c r="N8" s="126" t="e">
        <f>'3a'!P504/M8</f>
        <v>#DIV/0!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>
        <v>255</v>
      </c>
      <c r="M9" s="147"/>
      <c r="N9" s="127" t="e">
        <f>'3a'!P505/M9</f>
        <v>#DIV/0!</v>
      </c>
    </row>
    <row r="10" spans="1:14" x14ac:dyDescent="0.35">
      <c r="H10" s="47" t="s">
        <v>95</v>
      </c>
      <c r="K10" s="74" t="s">
        <v>60</v>
      </c>
      <c r="L10" s="86">
        <v>255</v>
      </c>
      <c r="M10" s="147"/>
      <c r="N10" s="127" t="e">
        <f>'3a'!P506/M10</f>
        <v>#DIV/0!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52</v>
      </c>
      <c r="M11" s="147"/>
      <c r="N11" s="127" t="e">
        <f>'3a'!P507/M11</f>
        <v>#DIV/0!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>
        <v>52</v>
      </c>
      <c r="M12" s="147"/>
      <c r="N12" s="127" t="e">
        <f>'3a'!P508/M12</f>
        <v>#DIV/0!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'3a'!N512</f>
        <v>32.28</v>
      </c>
      <c r="G13" s="129"/>
      <c r="H13" s="63">
        <f>(F13*G13)*4</f>
        <v>0</v>
      </c>
      <c r="K13" s="182" t="s">
        <v>55</v>
      </c>
      <c r="L13" s="183">
        <v>0</v>
      </c>
      <c r="M13" s="184"/>
      <c r="N13" s="185"/>
    </row>
    <row r="14" spans="1:14" ht="15.5" x14ac:dyDescent="0.35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>
        <f>'3a'!P512</f>
        <v>8231.4</v>
      </c>
      <c r="E17" s="193" t="s">
        <v>167</v>
      </c>
      <c r="F17" s="193"/>
      <c r="G17" s="84">
        <f>D17/E8</f>
        <v>32.28</v>
      </c>
      <c r="H17" s="81" t="s">
        <v>168</v>
      </c>
      <c r="I17" s="83" t="e">
        <f>D17/SUM(N3:N16)</f>
        <v>#DIV/0!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303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'3a'!G512</f>
        <v>31.200000000000003</v>
      </c>
      <c r="F22" s="136"/>
      <c r="G22" s="137">
        <f t="shared" ref="G22:G34" si="0">E22*F22</f>
        <v>0</v>
      </c>
      <c r="H22" s="138">
        <v>1</v>
      </c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31.200000000000003</v>
      </c>
      <c r="F23" s="102"/>
      <c r="G23" s="97">
        <f t="shared" si="0"/>
        <v>0</v>
      </c>
      <c r="H23" s="75">
        <v>1</v>
      </c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31.200000000000003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31.200000000000003</v>
      </c>
      <c r="F25" s="102"/>
      <c r="G25" s="97">
        <f t="shared" si="0"/>
        <v>0</v>
      </c>
      <c r="H25" s="75">
        <v>1</v>
      </c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'3a'!F512-E27</f>
        <v>0</v>
      </c>
      <c r="F26" s="102"/>
      <c r="G26" s="97">
        <f t="shared" si="0"/>
        <v>0</v>
      </c>
      <c r="H26" s="75">
        <v>1</v>
      </c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>
        <v>1</v>
      </c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65">
        <f>'3a'!R495</f>
        <v>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'3a'!R495</f>
        <v>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'3a'!N505</f>
        <v>1.08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'43'!H5</f>
        <v>43</v>
      </c>
      <c r="B1" s="224" t="s">
        <v>81</v>
      </c>
      <c r="C1" s="225"/>
      <c r="D1" s="226" t="str">
        <f>VLOOKUP(A1,'Kosten VSR (her)controles'!A5:J54,3)</f>
        <v>Complex 43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43 te Complex 43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uNGLFdZXodRd8niAIr0b5yX0if2Et+HpPdvs30/kZbVgDMheWDXhM5sNcmYOy9ORtjjC1gSf59zP0eFLvPz5RQ==" saltValue="Bls43TMyoONnkCRlJ1S4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44,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'44a'!P499/M3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44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'44a'!P500/M4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44</v>
      </c>
      <c r="C5" s="201"/>
      <c r="D5" s="201"/>
      <c r="E5" s="201"/>
      <c r="F5" s="197" t="s">
        <v>84</v>
      </c>
      <c r="G5" s="197"/>
      <c r="H5" s="53">
        <f>'Kosten VSR (her)controles'!A48</f>
        <v>44</v>
      </c>
      <c r="K5" s="74" t="s">
        <v>57</v>
      </c>
      <c r="L5" s="86"/>
      <c r="M5" s="147"/>
      <c r="N5" s="127" t="e">
        <f>'44a'!P501/M5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44</v>
      </c>
      <c r="C6" s="202"/>
      <c r="D6" s="202"/>
      <c r="E6" s="202"/>
      <c r="F6" s="198" t="s">
        <v>85</v>
      </c>
      <c r="G6" s="198"/>
      <c r="H6" s="54" t="str">
        <f>CONCATENATE(H5,"a")</f>
        <v>44a</v>
      </c>
      <c r="K6" s="74" t="s">
        <v>58</v>
      </c>
      <c r="L6" s="86"/>
      <c r="M6" s="147"/>
      <c r="N6" s="127" t="e">
        <f>'44a'!P502/M6</f>
        <v>#N/A</v>
      </c>
    </row>
    <row r="7" spans="1:14" x14ac:dyDescent="0.35">
      <c r="K7" s="74" t="s">
        <v>54</v>
      </c>
      <c r="L7" s="86"/>
      <c r="M7" s="147"/>
      <c r="N7" s="127" t="e">
        <f>'44a'!P503/M7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'44a'!P504/M8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'44a'!P505/M9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'44a'!P506/M10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'44a'!P507/M11</f>
        <v>#N/A</v>
      </c>
    </row>
    <row r="12" spans="1:14" x14ac:dyDescent="0.35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'44a'!P508/M12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'44a'!P509/M13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5">
      <c r="K15" s="74"/>
      <c r="L15" s="86"/>
      <c r="M15" s="118"/>
      <c r="N15" s="127"/>
    </row>
    <row r="16" spans="1:14" x14ac:dyDescent="0.35">
      <c r="A16" t="s">
        <v>165</v>
      </c>
      <c r="K16" s="76"/>
      <c r="L16" s="87"/>
      <c r="M16" s="119"/>
      <c r="N16" s="128"/>
    </row>
    <row r="17" spans="1:9" x14ac:dyDescent="0.35">
      <c r="A17" s="193" t="s">
        <v>166</v>
      </c>
      <c r="B17" s="193"/>
      <c r="C17" s="193"/>
      <c r="D17" s="84" t="e">
        <f>'44a'!P512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 t="s">
        <v>189</v>
      </c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 t="s">
        <v>190</v>
      </c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'44a'!N505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fBBAv+4sRXed+dP62ZUI5ukcpTPI+g2fNwKWdcvXm25xyeMjTOD4ibuL/PmSDqnD2qV4RL2IFwHmw488+vkneg==" saltValue="4ruPNHdKdmtmh+pP8u7P0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'44'!H5</f>
        <v>44</v>
      </c>
      <c r="B1" s="224" t="s">
        <v>81</v>
      </c>
      <c r="C1" s="225"/>
      <c r="D1" s="226" t="str">
        <f>VLOOKUP(A1,'Kosten VSR (her)controles'!A5:J54,3)</f>
        <v>Complex 44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44 te Complex 44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+5KPmEr5SEQLgan3OOhx72mK92XUW5hj9YKUXxssaFECdqZI631hBFZorGSMo17/3mtQCfY8549Cgje7MpQuQQ==" saltValue="hHF9WPQw9vGeW03U5OYre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45,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'45a'!P499/M3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45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'45a'!P500/M4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45</v>
      </c>
      <c r="C5" s="201"/>
      <c r="D5" s="201"/>
      <c r="E5" s="201"/>
      <c r="F5" s="197" t="s">
        <v>84</v>
      </c>
      <c r="G5" s="197"/>
      <c r="H5" s="53">
        <f>'Kosten VSR (her)controles'!A49</f>
        <v>45</v>
      </c>
      <c r="K5" s="74" t="s">
        <v>57</v>
      </c>
      <c r="L5" s="86"/>
      <c r="M5" s="147"/>
      <c r="N5" s="127" t="e">
        <f>'45a'!P501/M5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45</v>
      </c>
      <c r="C6" s="202"/>
      <c r="D6" s="202"/>
      <c r="E6" s="202"/>
      <c r="F6" s="198" t="s">
        <v>85</v>
      </c>
      <c r="G6" s="198"/>
      <c r="H6" s="54" t="str">
        <f>CONCATENATE(H5,"a")</f>
        <v>45a</v>
      </c>
      <c r="K6" s="74" t="s">
        <v>58</v>
      </c>
      <c r="L6" s="86"/>
      <c r="M6" s="147"/>
      <c r="N6" s="127" t="e">
        <f>'45a'!P502/M6</f>
        <v>#N/A</v>
      </c>
    </row>
    <row r="7" spans="1:14" x14ac:dyDescent="0.35">
      <c r="K7" s="74" t="s">
        <v>54</v>
      </c>
      <c r="L7" s="86"/>
      <c r="M7" s="147"/>
      <c r="N7" s="127" t="e">
        <f>'45a'!P503/M7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'45a'!P504/M8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'45a'!P505/M9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'45a'!P506/M10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'45a'!P507/M11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'45a'!P508/M12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'45a'!P509/M13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'45a'!P512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'45a'!N505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CgNEOGtveBPue1Y84d1ejiCfTcOmTZ+oPcID6izPcQxcYU+V3gueMS/uT4cHdxPoC2jZ0ImROTETc3s6TxCSHg==" saltValue="Nt8yHhYh6YjcWBdxzN1pV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'45'!H5</f>
        <v>45</v>
      </c>
      <c r="B1" s="224" t="s">
        <v>81</v>
      </c>
      <c r="C1" s="225"/>
      <c r="D1" s="226" t="str">
        <f>VLOOKUP(A1,'Kosten VSR (her)controles'!A5:J54,3)</f>
        <v>Complex 45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45 te Complex 45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Lmwg5ZNbqhzRmvwGIFahOHjDjFe3hM3+s/95d3dGV5yQL5ngJ+wrhLy9KeJJtg2RneojAq5HWcqW3/UF/KXg8A==" saltValue="yUZjhh+pgti7ihiGmVAZ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46,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'46a'!P499/M3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46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'46a'!P500/M4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46</v>
      </c>
      <c r="C5" s="201"/>
      <c r="D5" s="201"/>
      <c r="E5" s="201"/>
      <c r="F5" s="197" t="s">
        <v>84</v>
      </c>
      <c r="G5" s="197"/>
      <c r="H5" s="53">
        <f>'Kosten VSR (her)controles'!A50</f>
        <v>46</v>
      </c>
      <c r="K5" s="74" t="s">
        <v>57</v>
      </c>
      <c r="L5" s="86"/>
      <c r="M5" s="147"/>
      <c r="N5" s="127" t="e">
        <f>'46a'!P501/M5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46</v>
      </c>
      <c r="C6" s="202"/>
      <c r="D6" s="202"/>
      <c r="E6" s="202"/>
      <c r="F6" s="198" t="s">
        <v>85</v>
      </c>
      <c r="G6" s="198"/>
      <c r="H6" s="54" t="str">
        <f>CONCATENATE(H5,"a")</f>
        <v>46a</v>
      </c>
      <c r="K6" s="74" t="s">
        <v>58</v>
      </c>
      <c r="L6" s="86"/>
      <c r="M6" s="147"/>
      <c r="N6" s="127" t="e">
        <f>'46a'!P502/M6</f>
        <v>#N/A</v>
      </c>
    </row>
    <row r="7" spans="1:14" x14ac:dyDescent="0.35">
      <c r="K7" s="74" t="s">
        <v>54</v>
      </c>
      <c r="L7" s="86"/>
      <c r="M7" s="147"/>
      <c r="N7" s="127" t="e">
        <f>'46a'!P503/M7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'46a'!P504/M8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'46a'!P505/M9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'46a'!P506/M10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'46a'!P507/M11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'46a'!P508/M12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'46a'!P509/M13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'46a'!P512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'46a'!N505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OOqfohyV4+pRKVSy5njQewuL6yETpFrzy8xivRAQiLBdalxGD6515Z+xh1K5ywlkb9utL1Eaq+488Z1Jtp6WRA==" saltValue="i+mBrr/sTFvvpJucuYCjc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'46'!H5</f>
        <v>46</v>
      </c>
      <c r="B1" s="224" t="s">
        <v>81</v>
      </c>
      <c r="C1" s="225"/>
      <c r="D1" s="226" t="str">
        <f>VLOOKUP(A1,'Kosten VSR (her)controles'!A5:J54,3)</f>
        <v>Complex 46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46 te Complex 46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hTsOGzXj3tyuqFcRh7qICv1E3EYulxyQ2PW0SJUAWYD5q2ER5TVOPvAqy1vPAo89GtjOPc8WwukCVE5DiZNHtQ==" saltValue="rnSiaOszw3ohvmJnpGdI5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47,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'47a'!P499/M3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47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'47a'!P500/M4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47</v>
      </c>
      <c r="C5" s="201"/>
      <c r="D5" s="201"/>
      <c r="E5" s="201"/>
      <c r="F5" s="197" t="s">
        <v>84</v>
      </c>
      <c r="G5" s="197"/>
      <c r="H5" s="53">
        <f>'Kosten VSR (her)controles'!A51</f>
        <v>47</v>
      </c>
      <c r="K5" s="74" t="s">
        <v>57</v>
      </c>
      <c r="L5" s="86"/>
      <c r="M5" s="147"/>
      <c r="N5" s="127" t="e">
        <f>'47a'!P501/M5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47</v>
      </c>
      <c r="C6" s="202"/>
      <c r="D6" s="202"/>
      <c r="E6" s="202"/>
      <c r="F6" s="198" t="s">
        <v>85</v>
      </c>
      <c r="G6" s="198"/>
      <c r="H6" s="54" t="str">
        <f>CONCATENATE(H5,"a")</f>
        <v>47a</v>
      </c>
      <c r="K6" s="74" t="s">
        <v>58</v>
      </c>
      <c r="L6" s="86"/>
      <c r="M6" s="147"/>
      <c r="N6" s="127" t="e">
        <f>'47a'!P502/M6</f>
        <v>#N/A</v>
      </c>
    </row>
    <row r="7" spans="1:14" x14ac:dyDescent="0.35">
      <c r="K7" s="74" t="s">
        <v>54</v>
      </c>
      <c r="L7" s="86"/>
      <c r="M7" s="147"/>
      <c r="N7" s="127" t="e">
        <f>'47a'!P503/M7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'47a'!P504/M8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'47a'!P505/M9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'47a'!P506/M10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'47a'!P507/M11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'47a'!P508/M12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'47a'!P509/M13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'47a'!P512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'47a'!N505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pwdtTSI9yXZ98ycQd4NsDqO4rXdAwwuRYY9+fBYVkJZ3o1MhgatXU33Q+XT0XHeLdnXdvfUJFN2uR+XpeGan0g==" saltValue="ljS3oxkwgfa9CrvXbbtgU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V126" sqref="V126"/>
    </sheetView>
  </sheetViews>
  <sheetFormatPr defaultRowHeight="14.5" x14ac:dyDescent="0.35"/>
  <cols>
    <col min="1" max="1" width="5.453125" bestFit="1" customWidth="1"/>
    <col min="2" max="2" width="2.90625" bestFit="1" customWidth="1"/>
    <col min="3" max="3" width="29.6328125" bestFit="1" customWidth="1"/>
    <col min="4" max="4" width="3.36328125" bestFit="1" customWidth="1"/>
    <col min="5" max="5" width="4.453125" bestFit="1" customWidth="1"/>
    <col min="6" max="13" width="11.90625" customWidth="1"/>
    <col min="14" max="14" width="7.54296875" bestFit="1" customWidth="1"/>
    <col min="15" max="15" width="5.453125" bestFit="1" customWidth="1"/>
    <col min="16" max="16" width="20" bestFit="1" customWidth="1"/>
    <col min="17" max="17" width="19.36328125" customWidth="1"/>
    <col min="18" max="18" width="10.08984375" bestFit="1" customWidth="1"/>
    <col min="19" max="20" width="12.6328125" bestFit="1" customWidth="1"/>
    <col min="21" max="21" width="10.08984375" bestFit="1" customWidth="1"/>
    <col min="22" max="23" width="14.453125" bestFit="1" customWidth="1"/>
  </cols>
  <sheetData>
    <row r="1" spans="1:23" x14ac:dyDescent="0.35">
      <c r="A1">
        <f>'47'!H5</f>
        <v>47</v>
      </c>
      <c r="B1" s="224" t="s">
        <v>81</v>
      </c>
      <c r="C1" s="225"/>
      <c r="D1" s="226" t="str">
        <f>VLOOKUP(A1,'Kosten VSR (her)controles'!A5:J54,3)</f>
        <v>Complex 47</v>
      </c>
      <c r="E1" s="227"/>
      <c r="F1" s="227"/>
      <c r="G1" s="227"/>
      <c r="H1" s="227"/>
      <c r="I1" s="227"/>
      <c r="J1" s="228"/>
      <c r="K1" s="82"/>
    </row>
    <row r="2" spans="1:23" x14ac:dyDescent="0.35">
      <c r="B2" s="224" t="s">
        <v>97</v>
      </c>
      <c r="C2" s="225"/>
      <c r="D2" s="226" t="str">
        <f>CONCATENATE(VLOOKUP(A1,'Kosten VSR (her)controles'!A5:K54,4)," te ",VLOOKUP(A1,'Kosten VSR (her)controles'!A5:K54,5))</f>
        <v>Complex 47 te Complex 47</v>
      </c>
      <c r="E2" s="227"/>
      <c r="F2" s="227"/>
      <c r="G2" s="227"/>
      <c r="H2" s="227"/>
      <c r="I2" s="227"/>
      <c r="J2" s="228"/>
      <c r="K2" s="82"/>
    </row>
    <row r="3" spans="1:23" ht="29" x14ac:dyDescent="0.35">
      <c r="A3" s="47" t="s">
        <v>148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191</v>
      </c>
      <c r="K3" s="47" t="s">
        <v>192</v>
      </c>
      <c r="L3" s="47" t="s">
        <v>149</v>
      </c>
      <c r="M3" s="47" t="s">
        <v>149</v>
      </c>
      <c r="N3" s="47" t="s">
        <v>63</v>
      </c>
      <c r="O3" s="47" t="s">
        <v>150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5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3" x14ac:dyDescent="0.35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3" x14ac:dyDescent="0.35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3" x14ac:dyDescent="0.35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3" x14ac:dyDescent="0.35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3" x14ac:dyDescent="0.35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3" x14ac:dyDescent="0.35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3" x14ac:dyDescent="0.35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3" x14ac:dyDescent="0.35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3" x14ac:dyDescent="0.35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3" x14ac:dyDescent="0.35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3" x14ac:dyDescent="0.35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3" x14ac:dyDescent="0.35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 x14ac:dyDescent="0.35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 x14ac:dyDescent="0.35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 x14ac:dyDescent="0.35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 x14ac:dyDescent="0.35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 x14ac:dyDescent="0.35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 x14ac:dyDescent="0.35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 x14ac:dyDescent="0.35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 x14ac:dyDescent="0.35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 x14ac:dyDescent="0.35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 x14ac:dyDescent="0.35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 x14ac:dyDescent="0.35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 x14ac:dyDescent="0.35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 x14ac:dyDescent="0.35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 x14ac:dyDescent="0.35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 x14ac:dyDescent="0.35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 x14ac:dyDescent="0.35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 x14ac:dyDescent="0.35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 x14ac:dyDescent="0.35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 x14ac:dyDescent="0.35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 x14ac:dyDescent="0.35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 x14ac:dyDescent="0.35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 x14ac:dyDescent="0.35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 x14ac:dyDescent="0.35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 x14ac:dyDescent="0.35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 x14ac:dyDescent="0.35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 x14ac:dyDescent="0.35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 x14ac:dyDescent="0.35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 x14ac:dyDescent="0.35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 x14ac:dyDescent="0.35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 x14ac:dyDescent="0.35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 x14ac:dyDescent="0.35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 x14ac:dyDescent="0.35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 x14ac:dyDescent="0.35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 x14ac:dyDescent="0.35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 x14ac:dyDescent="0.35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 x14ac:dyDescent="0.35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 x14ac:dyDescent="0.35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 x14ac:dyDescent="0.35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 x14ac:dyDescent="0.35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 x14ac:dyDescent="0.35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 x14ac:dyDescent="0.35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 x14ac:dyDescent="0.35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 x14ac:dyDescent="0.35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 x14ac:dyDescent="0.35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 x14ac:dyDescent="0.35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 x14ac:dyDescent="0.35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 x14ac:dyDescent="0.35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 x14ac:dyDescent="0.35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 x14ac:dyDescent="0.35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 x14ac:dyDescent="0.35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 x14ac:dyDescent="0.35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 x14ac:dyDescent="0.35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 x14ac:dyDescent="0.35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 x14ac:dyDescent="0.35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 x14ac:dyDescent="0.35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 x14ac:dyDescent="0.35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 x14ac:dyDescent="0.35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 x14ac:dyDescent="0.35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 x14ac:dyDescent="0.35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 x14ac:dyDescent="0.35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 x14ac:dyDescent="0.35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 x14ac:dyDescent="0.35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 x14ac:dyDescent="0.35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 x14ac:dyDescent="0.35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 x14ac:dyDescent="0.35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 x14ac:dyDescent="0.35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 x14ac:dyDescent="0.35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 x14ac:dyDescent="0.35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 x14ac:dyDescent="0.35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 x14ac:dyDescent="0.35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 x14ac:dyDescent="0.35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 x14ac:dyDescent="0.35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 x14ac:dyDescent="0.35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 x14ac:dyDescent="0.35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 x14ac:dyDescent="0.35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 x14ac:dyDescent="0.35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 x14ac:dyDescent="0.35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 x14ac:dyDescent="0.35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 x14ac:dyDescent="0.35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 x14ac:dyDescent="0.35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 x14ac:dyDescent="0.35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 x14ac:dyDescent="0.35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 x14ac:dyDescent="0.35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 x14ac:dyDescent="0.35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 x14ac:dyDescent="0.35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 x14ac:dyDescent="0.35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 x14ac:dyDescent="0.35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 x14ac:dyDescent="0.35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 x14ac:dyDescent="0.35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 x14ac:dyDescent="0.35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 x14ac:dyDescent="0.35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 x14ac:dyDescent="0.35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 x14ac:dyDescent="0.35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 x14ac:dyDescent="0.35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 x14ac:dyDescent="0.35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 x14ac:dyDescent="0.35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 x14ac:dyDescent="0.35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 x14ac:dyDescent="0.35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 x14ac:dyDescent="0.35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 x14ac:dyDescent="0.35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 x14ac:dyDescent="0.35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 x14ac:dyDescent="0.35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 x14ac:dyDescent="0.35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 x14ac:dyDescent="0.35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 x14ac:dyDescent="0.35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 x14ac:dyDescent="0.35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 x14ac:dyDescent="0.35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 x14ac:dyDescent="0.35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 x14ac:dyDescent="0.35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 x14ac:dyDescent="0.35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 x14ac:dyDescent="0.35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 x14ac:dyDescent="0.35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 x14ac:dyDescent="0.35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 x14ac:dyDescent="0.35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 x14ac:dyDescent="0.35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 x14ac:dyDescent="0.35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 x14ac:dyDescent="0.35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 x14ac:dyDescent="0.35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 x14ac:dyDescent="0.35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 x14ac:dyDescent="0.35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 x14ac:dyDescent="0.35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 x14ac:dyDescent="0.35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 x14ac:dyDescent="0.35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 x14ac:dyDescent="0.35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 x14ac:dyDescent="0.35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 x14ac:dyDescent="0.35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 x14ac:dyDescent="0.35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 x14ac:dyDescent="0.35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 x14ac:dyDescent="0.35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 x14ac:dyDescent="0.35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 x14ac:dyDescent="0.35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 x14ac:dyDescent="0.35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 x14ac:dyDescent="0.35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 x14ac:dyDescent="0.35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 x14ac:dyDescent="0.35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 x14ac:dyDescent="0.35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 x14ac:dyDescent="0.35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 x14ac:dyDescent="0.35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 x14ac:dyDescent="0.35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 x14ac:dyDescent="0.35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 x14ac:dyDescent="0.35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 x14ac:dyDescent="0.35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 x14ac:dyDescent="0.35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 x14ac:dyDescent="0.35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 x14ac:dyDescent="0.35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 x14ac:dyDescent="0.35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 x14ac:dyDescent="0.35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 x14ac:dyDescent="0.35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 x14ac:dyDescent="0.35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 x14ac:dyDescent="0.35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 x14ac:dyDescent="0.35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 x14ac:dyDescent="0.35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 x14ac:dyDescent="0.35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 x14ac:dyDescent="0.35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 x14ac:dyDescent="0.35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 x14ac:dyDescent="0.35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 x14ac:dyDescent="0.35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 x14ac:dyDescent="0.35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 x14ac:dyDescent="0.35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 x14ac:dyDescent="0.35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 x14ac:dyDescent="0.35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 x14ac:dyDescent="0.35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 x14ac:dyDescent="0.35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 x14ac:dyDescent="0.35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 x14ac:dyDescent="0.35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 x14ac:dyDescent="0.35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 x14ac:dyDescent="0.35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 x14ac:dyDescent="0.35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 x14ac:dyDescent="0.35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 x14ac:dyDescent="0.35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 x14ac:dyDescent="0.35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 x14ac:dyDescent="0.35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 x14ac:dyDescent="0.35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 x14ac:dyDescent="0.35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 x14ac:dyDescent="0.35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 x14ac:dyDescent="0.35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 x14ac:dyDescent="0.35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 x14ac:dyDescent="0.35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 x14ac:dyDescent="0.35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 x14ac:dyDescent="0.35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 x14ac:dyDescent="0.35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 x14ac:dyDescent="0.35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 x14ac:dyDescent="0.35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 x14ac:dyDescent="0.35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 x14ac:dyDescent="0.35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 x14ac:dyDescent="0.35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 x14ac:dyDescent="0.35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 x14ac:dyDescent="0.35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 x14ac:dyDescent="0.35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 x14ac:dyDescent="0.35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 x14ac:dyDescent="0.35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 x14ac:dyDescent="0.35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 x14ac:dyDescent="0.35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 x14ac:dyDescent="0.35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 x14ac:dyDescent="0.35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 x14ac:dyDescent="0.35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 x14ac:dyDescent="0.35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 x14ac:dyDescent="0.35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 x14ac:dyDescent="0.35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 x14ac:dyDescent="0.35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 x14ac:dyDescent="0.35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 x14ac:dyDescent="0.35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 x14ac:dyDescent="0.35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 x14ac:dyDescent="0.35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 x14ac:dyDescent="0.35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 x14ac:dyDescent="0.35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 x14ac:dyDescent="0.35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 x14ac:dyDescent="0.35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 x14ac:dyDescent="0.35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 x14ac:dyDescent="0.35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 x14ac:dyDescent="0.35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 x14ac:dyDescent="0.35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 x14ac:dyDescent="0.35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 x14ac:dyDescent="0.35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 x14ac:dyDescent="0.35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 x14ac:dyDescent="0.35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 x14ac:dyDescent="0.35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 x14ac:dyDescent="0.35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 x14ac:dyDescent="0.35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 x14ac:dyDescent="0.35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 x14ac:dyDescent="0.35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 x14ac:dyDescent="0.35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 x14ac:dyDescent="0.35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 x14ac:dyDescent="0.35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 x14ac:dyDescent="0.35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 x14ac:dyDescent="0.35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 x14ac:dyDescent="0.35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 x14ac:dyDescent="0.35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 x14ac:dyDescent="0.35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 x14ac:dyDescent="0.35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 x14ac:dyDescent="0.35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 x14ac:dyDescent="0.35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 x14ac:dyDescent="0.35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 x14ac:dyDescent="0.35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 x14ac:dyDescent="0.35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 x14ac:dyDescent="0.35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 x14ac:dyDescent="0.35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 x14ac:dyDescent="0.35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 x14ac:dyDescent="0.35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 x14ac:dyDescent="0.35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 x14ac:dyDescent="0.35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 x14ac:dyDescent="0.35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 x14ac:dyDescent="0.35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 x14ac:dyDescent="0.35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 x14ac:dyDescent="0.35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 x14ac:dyDescent="0.35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 x14ac:dyDescent="0.35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 x14ac:dyDescent="0.35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 x14ac:dyDescent="0.35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 x14ac:dyDescent="0.35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 x14ac:dyDescent="0.35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 x14ac:dyDescent="0.35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 x14ac:dyDescent="0.35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 x14ac:dyDescent="0.35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 x14ac:dyDescent="0.35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 x14ac:dyDescent="0.35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 x14ac:dyDescent="0.35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 x14ac:dyDescent="0.35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 x14ac:dyDescent="0.35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 x14ac:dyDescent="0.35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 x14ac:dyDescent="0.35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 x14ac:dyDescent="0.35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 x14ac:dyDescent="0.35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 x14ac:dyDescent="0.35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 x14ac:dyDescent="0.35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 x14ac:dyDescent="0.35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 x14ac:dyDescent="0.35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 x14ac:dyDescent="0.35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 x14ac:dyDescent="0.35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 x14ac:dyDescent="0.35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 x14ac:dyDescent="0.35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 x14ac:dyDescent="0.35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 x14ac:dyDescent="0.35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 x14ac:dyDescent="0.35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 x14ac:dyDescent="0.35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 x14ac:dyDescent="0.35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 x14ac:dyDescent="0.35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 x14ac:dyDescent="0.35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 x14ac:dyDescent="0.35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 x14ac:dyDescent="0.35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 x14ac:dyDescent="0.35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 x14ac:dyDescent="0.35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 x14ac:dyDescent="0.35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 x14ac:dyDescent="0.35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 x14ac:dyDescent="0.35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 x14ac:dyDescent="0.35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 x14ac:dyDescent="0.35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 x14ac:dyDescent="0.35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 x14ac:dyDescent="0.35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 x14ac:dyDescent="0.35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 x14ac:dyDescent="0.35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 x14ac:dyDescent="0.35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 x14ac:dyDescent="0.35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 x14ac:dyDescent="0.35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 x14ac:dyDescent="0.35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 x14ac:dyDescent="0.35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 x14ac:dyDescent="0.35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 x14ac:dyDescent="0.35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 x14ac:dyDescent="0.35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 x14ac:dyDescent="0.35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 x14ac:dyDescent="0.35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 x14ac:dyDescent="0.35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 x14ac:dyDescent="0.35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 x14ac:dyDescent="0.35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 x14ac:dyDescent="0.35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 x14ac:dyDescent="0.35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 x14ac:dyDescent="0.35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 x14ac:dyDescent="0.35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 x14ac:dyDescent="0.35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 x14ac:dyDescent="0.35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 x14ac:dyDescent="0.35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 x14ac:dyDescent="0.35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 x14ac:dyDescent="0.35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 x14ac:dyDescent="0.35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 x14ac:dyDescent="0.35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 x14ac:dyDescent="0.35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 x14ac:dyDescent="0.35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 x14ac:dyDescent="0.35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 x14ac:dyDescent="0.35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 x14ac:dyDescent="0.35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 x14ac:dyDescent="0.35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 x14ac:dyDescent="0.35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 x14ac:dyDescent="0.35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 x14ac:dyDescent="0.35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 x14ac:dyDescent="0.35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 x14ac:dyDescent="0.35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 x14ac:dyDescent="0.35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 x14ac:dyDescent="0.35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 x14ac:dyDescent="0.35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 x14ac:dyDescent="0.35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 x14ac:dyDescent="0.35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 x14ac:dyDescent="0.35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 x14ac:dyDescent="0.35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 x14ac:dyDescent="0.35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 x14ac:dyDescent="0.35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 x14ac:dyDescent="0.35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 x14ac:dyDescent="0.35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 x14ac:dyDescent="0.35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 x14ac:dyDescent="0.35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 x14ac:dyDescent="0.35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 x14ac:dyDescent="0.35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 x14ac:dyDescent="0.35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 x14ac:dyDescent="0.35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 x14ac:dyDescent="0.35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 x14ac:dyDescent="0.35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 x14ac:dyDescent="0.35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 x14ac:dyDescent="0.35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 x14ac:dyDescent="0.35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 x14ac:dyDescent="0.35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 x14ac:dyDescent="0.35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 x14ac:dyDescent="0.35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 x14ac:dyDescent="0.35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 x14ac:dyDescent="0.35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 x14ac:dyDescent="0.35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 x14ac:dyDescent="0.35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 x14ac:dyDescent="0.35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 x14ac:dyDescent="0.35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 x14ac:dyDescent="0.35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 x14ac:dyDescent="0.35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 x14ac:dyDescent="0.35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 x14ac:dyDescent="0.35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 x14ac:dyDescent="0.35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 x14ac:dyDescent="0.35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 x14ac:dyDescent="0.35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 x14ac:dyDescent="0.35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 x14ac:dyDescent="0.35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 x14ac:dyDescent="0.35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 x14ac:dyDescent="0.35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 x14ac:dyDescent="0.35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 x14ac:dyDescent="0.35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 x14ac:dyDescent="0.35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 x14ac:dyDescent="0.35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 x14ac:dyDescent="0.35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 x14ac:dyDescent="0.35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 x14ac:dyDescent="0.35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 x14ac:dyDescent="0.35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 x14ac:dyDescent="0.35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 x14ac:dyDescent="0.35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 x14ac:dyDescent="0.35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 x14ac:dyDescent="0.35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 x14ac:dyDescent="0.35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 x14ac:dyDescent="0.35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 x14ac:dyDescent="0.35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 x14ac:dyDescent="0.35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 x14ac:dyDescent="0.35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 x14ac:dyDescent="0.35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 x14ac:dyDescent="0.35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 x14ac:dyDescent="0.35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 x14ac:dyDescent="0.35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 x14ac:dyDescent="0.35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 x14ac:dyDescent="0.35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 x14ac:dyDescent="0.35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 x14ac:dyDescent="0.35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 x14ac:dyDescent="0.35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 x14ac:dyDescent="0.35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 x14ac:dyDescent="0.35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 x14ac:dyDescent="0.35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 x14ac:dyDescent="0.35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 x14ac:dyDescent="0.35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 x14ac:dyDescent="0.35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 x14ac:dyDescent="0.35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 x14ac:dyDescent="0.35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 x14ac:dyDescent="0.35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 x14ac:dyDescent="0.35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 x14ac:dyDescent="0.35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 x14ac:dyDescent="0.35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 x14ac:dyDescent="0.35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 x14ac:dyDescent="0.35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 x14ac:dyDescent="0.35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 x14ac:dyDescent="0.35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 x14ac:dyDescent="0.35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 x14ac:dyDescent="0.35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 x14ac:dyDescent="0.35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 x14ac:dyDescent="0.35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 x14ac:dyDescent="0.35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 x14ac:dyDescent="0.35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 x14ac:dyDescent="0.35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 x14ac:dyDescent="0.35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 x14ac:dyDescent="0.35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 x14ac:dyDescent="0.35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 x14ac:dyDescent="0.35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 x14ac:dyDescent="0.35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 x14ac:dyDescent="0.35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 x14ac:dyDescent="0.35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 x14ac:dyDescent="0.35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 x14ac:dyDescent="0.35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 x14ac:dyDescent="0.35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 x14ac:dyDescent="0.35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 x14ac:dyDescent="0.35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 x14ac:dyDescent="0.35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 x14ac:dyDescent="0.35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 x14ac:dyDescent="0.35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 x14ac:dyDescent="0.35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 x14ac:dyDescent="0.35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 x14ac:dyDescent="0.35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 x14ac:dyDescent="0.35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 x14ac:dyDescent="0.35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 x14ac:dyDescent="0.35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 x14ac:dyDescent="0.35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 x14ac:dyDescent="0.35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 x14ac:dyDescent="0.35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 x14ac:dyDescent="0.35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 x14ac:dyDescent="0.35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 x14ac:dyDescent="0.35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 x14ac:dyDescent="0.35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 x14ac:dyDescent="0.35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 x14ac:dyDescent="0.35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 x14ac:dyDescent="0.35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 x14ac:dyDescent="0.35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 x14ac:dyDescent="0.35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 x14ac:dyDescent="0.35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 x14ac:dyDescent="0.35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 x14ac:dyDescent="0.35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 x14ac:dyDescent="0.35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 x14ac:dyDescent="0.35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 x14ac:dyDescent="0.35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 x14ac:dyDescent="0.35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 x14ac:dyDescent="0.35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 x14ac:dyDescent="0.35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 x14ac:dyDescent="0.35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 x14ac:dyDescent="0.35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 x14ac:dyDescent="0.35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 x14ac:dyDescent="0.35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 x14ac:dyDescent="0.35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 x14ac:dyDescent="0.35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 x14ac:dyDescent="0.35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 x14ac:dyDescent="0.35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 x14ac:dyDescent="0.35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 x14ac:dyDescent="0.35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 x14ac:dyDescent="0.35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 x14ac:dyDescent="0.35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 x14ac:dyDescent="0.35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 x14ac:dyDescent="0.35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 x14ac:dyDescent="0.35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 x14ac:dyDescent="0.35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 x14ac:dyDescent="0.35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 x14ac:dyDescent="0.35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 x14ac:dyDescent="0.35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 x14ac:dyDescent="0.4">
      <c r="C495" s="123" t="s">
        <v>173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174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5"/>
    <row r="498" spans="3:16" x14ac:dyDescent="0.35">
      <c r="C498" s="94" t="s">
        <v>172</v>
      </c>
      <c r="F498" s="47"/>
      <c r="G498" s="47"/>
      <c r="H498" s="47"/>
      <c r="I498" s="47"/>
      <c r="J498" s="47"/>
      <c r="K498" s="47"/>
      <c r="L498" s="47"/>
      <c r="M498" s="47"/>
      <c r="N498" s="95" t="s">
        <v>188</v>
      </c>
      <c r="O498" s="47"/>
      <c r="P498" s="95" t="s">
        <v>177</v>
      </c>
    </row>
    <row r="499" spans="3:16" x14ac:dyDescent="0.35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5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5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5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5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5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5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5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5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5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5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5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5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4">
      <c r="C512" s="108" t="s">
        <v>176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4">
      <c r="C514" s="108" t="s">
        <v>175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5"/>
    <row r="517" spans="3:16" x14ac:dyDescent="0.35">
      <c r="C517" s="109" t="s">
        <v>178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188</v>
      </c>
    </row>
    <row r="518" spans="3:16" x14ac:dyDescent="0.3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4">
      <c r="C531" s="111" t="s">
        <v>179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5"/>
  </sheetData>
  <sheetProtection algorithmName="SHA-512" hashValue="x63ypfwkz93PxAeqiu/5RKeVeEmEj7gqiWpdgVrhRMUfnOi7Rek6Lgid+aU2p4tBZtuxsrd8fNNGUwCnyU9M+g==" saltValue="9kKZNUt+57Rf53bNyoDDk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V126" sqref="V126"/>
    </sheetView>
  </sheetViews>
  <sheetFormatPr defaultRowHeight="14.5" x14ac:dyDescent="0.35"/>
  <cols>
    <col min="1" max="1" width="30" customWidth="1"/>
    <col min="4" max="4" width="13.36328125" customWidth="1"/>
    <col min="5" max="5" width="16.08984375" customWidth="1"/>
    <col min="6" max="6" width="17.90625" customWidth="1"/>
    <col min="7" max="7" width="13.90625" customWidth="1"/>
    <col min="8" max="8" width="16.6328125" bestFit="1" customWidth="1"/>
    <col min="9" max="9" width="18.453125" bestFit="1" customWidth="1"/>
    <col min="11" max="11" width="10" customWidth="1"/>
    <col min="12" max="12" width="10.90625" bestFit="1" customWidth="1"/>
    <col min="13" max="13" width="16" customWidth="1"/>
    <col min="14" max="14" width="16.6328125" bestFit="1" customWidth="1"/>
  </cols>
  <sheetData>
    <row r="2" spans="1:14" ht="29" x14ac:dyDescent="0.35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48, onderdeel van bestek </v>
      </c>
      <c r="E2" s="90"/>
      <c r="F2" s="90"/>
      <c r="G2" s="90"/>
      <c r="H2" s="91"/>
      <c r="I2" s="51"/>
      <c r="K2" t="s">
        <v>70</v>
      </c>
      <c r="L2" t="s">
        <v>170</v>
      </c>
      <c r="M2" s="79" t="s">
        <v>169</v>
      </c>
      <c r="N2" t="s">
        <v>185</v>
      </c>
    </row>
    <row r="3" spans="1:14" x14ac:dyDescent="0.35">
      <c r="K3" s="72" t="s">
        <v>53</v>
      </c>
      <c r="L3" s="85"/>
      <c r="M3" s="146"/>
      <c r="N3" s="126" t="e">
        <f>'48a'!P499/M3</f>
        <v>#N/A</v>
      </c>
    </row>
    <row r="4" spans="1:14" x14ac:dyDescent="0.35">
      <c r="A4" s="56" t="s">
        <v>81</v>
      </c>
      <c r="B4" s="200" t="str">
        <f>VLOOKUP(H5,'Kosten VSR (her)controles'!A5:E54,3)</f>
        <v>Complex 48</v>
      </c>
      <c r="C4" s="200"/>
      <c r="D4" s="200"/>
      <c r="E4" s="200"/>
      <c r="F4" s="59"/>
      <c r="G4" s="59"/>
      <c r="H4" s="52"/>
      <c r="K4" s="74" t="s">
        <v>56</v>
      </c>
      <c r="L4" s="86"/>
      <c r="M4" s="147"/>
      <c r="N4" s="127" t="e">
        <f>'48a'!P500/M4</f>
        <v>#N/A</v>
      </c>
    </row>
    <row r="5" spans="1:14" x14ac:dyDescent="0.35">
      <c r="A5" s="57" t="s">
        <v>82</v>
      </c>
      <c r="B5" s="201" t="str">
        <f>VLOOKUP(H5,'Kosten VSR (her)controles'!A5:E54,4)</f>
        <v>Complex 48</v>
      </c>
      <c r="C5" s="201"/>
      <c r="D5" s="201"/>
      <c r="E5" s="201"/>
      <c r="F5" s="197" t="s">
        <v>84</v>
      </c>
      <c r="G5" s="197"/>
      <c r="H5" s="53">
        <f>'Kosten VSR (her)controles'!A52</f>
        <v>48</v>
      </c>
      <c r="K5" s="74" t="s">
        <v>57</v>
      </c>
      <c r="L5" s="86"/>
      <c r="M5" s="147"/>
      <c r="N5" s="127" t="e">
        <f>'48a'!P501/M5</f>
        <v>#N/A</v>
      </c>
    </row>
    <row r="6" spans="1:14" x14ac:dyDescent="0.35">
      <c r="A6" s="58" t="s">
        <v>83</v>
      </c>
      <c r="B6" s="202" t="str">
        <f>VLOOKUP(H5,'Kosten VSR (her)controles'!A5:E54,5)</f>
        <v>Complex 48</v>
      </c>
      <c r="C6" s="202"/>
      <c r="D6" s="202"/>
      <c r="E6" s="202"/>
      <c r="F6" s="198" t="s">
        <v>85</v>
      </c>
      <c r="G6" s="198"/>
      <c r="H6" s="54" t="str">
        <f>CONCATENATE(H5,"a")</f>
        <v>48a</v>
      </c>
      <c r="K6" s="74" t="s">
        <v>58</v>
      </c>
      <c r="L6" s="86"/>
      <c r="M6" s="147"/>
      <c r="N6" s="127" t="e">
        <f>'48a'!P502/M6</f>
        <v>#N/A</v>
      </c>
    </row>
    <row r="7" spans="1:14" x14ac:dyDescent="0.35">
      <c r="K7" s="74" t="s">
        <v>54</v>
      </c>
      <c r="L7" s="86"/>
      <c r="M7" s="147"/>
      <c r="N7" s="127" t="e">
        <f>'48a'!P503/M7</f>
        <v>#N/A</v>
      </c>
    </row>
    <row r="8" spans="1:14" x14ac:dyDescent="0.35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'48a'!P504/M8</f>
        <v>#N/A</v>
      </c>
    </row>
    <row r="9" spans="1:14" x14ac:dyDescent="0.35">
      <c r="A9" s="21" t="s">
        <v>29</v>
      </c>
      <c r="B9" s="22"/>
      <c r="C9" s="22"/>
      <c r="D9" s="22"/>
      <c r="E9" s="166">
        <v>0.08</v>
      </c>
      <c r="K9" s="74" t="s">
        <v>187</v>
      </c>
      <c r="L9" s="86"/>
      <c r="M9" s="147"/>
      <c r="N9" s="127" t="e">
        <f>'48a'!P505/M9</f>
        <v>#N/A</v>
      </c>
    </row>
    <row r="10" spans="1:14" x14ac:dyDescent="0.35">
      <c r="H10" s="47" t="s">
        <v>95</v>
      </c>
      <c r="K10" s="74" t="s">
        <v>60</v>
      </c>
      <c r="L10" s="86"/>
      <c r="M10" s="147"/>
      <c r="N10" s="127" t="e">
        <f>'48a'!P506/M10</f>
        <v>#N/A</v>
      </c>
    </row>
    <row r="11" spans="1:14" x14ac:dyDescent="0.35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'48a'!P507/M11</f>
        <v>#N/A</v>
      </c>
    </row>
    <row r="12" spans="1:14" x14ac:dyDescent="0.35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'48a'!P508/M12</f>
        <v>#N/A</v>
      </c>
    </row>
    <row r="13" spans="1:14" x14ac:dyDescent="0.35">
      <c r="A13" s="22" t="s">
        <v>152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'48a'!P509/M13</f>
        <v>#N/A</v>
      </c>
    </row>
    <row r="14" spans="1:14" ht="15.5" x14ac:dyDescent="0.35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5">
      <c r="K15" s="74"/>
      <c r="L15" s="86"/>
      <c r="M15" s="147"/>
      <c r="N15" s="127"/>
    </row>
    <row r="16" spans="1:14" x14ac:dyDescent="0.35">
      <c r="A16" t="s">
        <v>165</v>
      </c>
      <c r="K16" s="76"/>
      <c r="L16" s="87"/>
      <c r="M16" s="148"/>
      <c r="N16" s="128"/>
    </row>
    <row r="17" spans="1:9" x14ac:dyDescent="0.35">
      <c r="A17" s="193" t="s">
        <v>166</v>
      </c>
      <c r="B17" s="193"/>
      <c r="C17" s="193"/>
      <c r="D17" s="84" t="e">
        <f>'48a'!P512</f>
        <v>#N/A</v>
      </c>
      <c r="E17" s="193" t="s">
        <v>167</v>
      </c>
      <c r="F17" s="193"/>
      <c r="G17" s="84" t="e">
        <f>D17/E8</f>
        <v>#N/A</v>
      </c>
      <c r="H17" s="81" t="s">
        <v>168</v>
      </c>
      <c r="I17" s="83" t="e">
        <f>D17/SUM(N3:N16)</f>
        <v>#N/A</v>
      </c>
    </row>
    <row r="20" spans="1:9" x14ac:dyDescent="0.35">
      <c r="A20" s="64" t="s">
        <v>153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5">
      <c r="A21" s="139"/>
      <c r="B21" s="133"/>
      <c r="C21" s="133"/>
      <c r="D21" s="133"/>
      <c r="E21" s="199"/>
      <c r="F21" s="199"/>
      <c r="G21" s="199"/>
      <c r="H21" s="199"/>
      <c r="I21" s="134"/>
    </row>
    <row r="22" spans="1:9" x14ac:dyDescent="0.35">
      <c r="A22" s="194" t="s">
        <v>155</v>
      </c>
      <c r="B22" s="195"/>
      <c r="C22" s="195"/>
      <c r="D22" s="196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5">
      <c r="A23" s="212" t="s">
        <v>156</v>
      </c>
      <c r="B23" s="199"/>
      <c r="C23" s="199"/>
      <c r="D23" s="213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5">
      <c r="A24" s="212" t="s">
        <v>157</v>
      </c>
      <c r="B24" s="199"/>
      <c r="C24" s="199"/>
      <c r="D24" s="213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5">
      <c r="A25" s="212" t="s">
        <v>158</v>
      </c>
      <c r="B25" s="199"/>
      <c r="C25" s="199"/>
      <c r="D25" s="213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5">
      <c r="A26" s="212" t="s">
        <v>64</v>
      </c>
      <c r="B26" s="199"/>
      <c r="C26" s="199"/>
      <c r="D26" s="213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5">
      <c r="A27" s="212" t="s">
        <v>65</v>
      </c>
      <c r="B27" s="199"/>
      <c r="C27" s="199"/>
      <c r="D27" s="223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5">
      <c r="A28" s="139"/>
      <c r="B28" s="133"/>
      <c r="C28" s="133"/>
      <c r="D28" s="133"/>
      <c r="E28" s="199"/>
      <c r="F28" s="199"/>
      <c r="G28" s="199"/>
      <c r="H28" s="199"/>
      <c r="I28" s="134"/>
    </row>
    <row r="29" spans="1:9" x14ac:dyDescent="0.35">
      <c r="A29" s="212" t="s">
        <v>159</v>
      </c>
      <c r="B29" s="199"/>
      <c r="C29" s="199"/>
      <c r="D29" s="196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5">
      <c r="A30" s="212" t="s">
        <v>160</v>
      </c>
      <c r="B30" s="199"/>
      <c r="C30" s="199"/>
      <c r="D30" s="213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5">
      <c r="A31" s="212" t="s">
        <v>161</v>
      </c>
      <c r="B31" s="199"/>
      <c r="C31" s="199"/>
      <c r="D31" s="213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5">
      <c r="A32" s="212" t="s">
        <v>162</v>
      </c>
      <c r="B32" s="199"/>
      <c r="C32" s="199"/>
      <c r="D32" s="213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5">
      <c r="A33" s="212" t="s">
        <v>151</v>
      </c>
      <c r="B33" s="199"/>
      <c r="C33" s="199"/>
      <c r="D33" s="213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5">
      <c r="A34" s="212" t="s">
        <v>163</v>
      </c>
      <c r="B34" s="199"/>
      <c r="C34" s="199"/>
      <c r="D34" s="213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5">
      <c r="A35" s="212"/>
      <c r="B35" s="199"/>
      <c r="C35" s="199"/>
      <c r="D35" s="213"/>
      <c r="E35" s="65"/>
      <c r="F35" s="102"/>
      <c r="G35" s="97"/>
      <c r="H35" s="75"/>
      <c r="I35" s="97"/>
    </row>
    <row r="36" spans="1:9" x14ac:dyDescent="0.35">
      <c r="A36" s="212"/>
      <c r="B36" s="199"/>
      <c r="C36" s="199"/>
      <c r="D36" s="213"/>
      <c r="E36" s="65"/>
      <c r="F36" s="102"/>
      <c r="G36" s="97"/>
      <c r="H36" s="75"/>
      <c r="I36" s="97"/>
    </row>
    <row r="37" spans="1:9" x14ac:dyDescent="0.35">
      <c r="A37" s="209"/>
      <c r="B37" s="210"/>
      <c r="C37" s="210"/>
      <c r="D37" s="211"/>
      <c r="E37" s="66"/>
      <c r="F37" s="103"/>
      <c r="G37" s="98"/>
      <c r="H37" s="77"/>
      <c r="I37" s="98"/>
    </row>
    <row r="38" spans="1:9" ht="15.5" x14ac:dyDescent="0.35">
      <c r="H38" s="67" t="s">
        <v>88</v>
      </c>
      <c r="I38" s="68">
        <f>SUM(I22:I37)</f>
        <v>0</v>
      </c>
    </row>
    <row r="40" spans="1:9" x14ac:dyDescent="0.35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5">
      <c r="A41" s="207" t="s">
        <v>154</v>
      </c>
      <c r="B41" s="208"/>
      <c r="C41" s="208"/>
      <c r="D41" s="48" t="s">
        <v>63</v>
      </c>
      <c r="E41" s="125">
        <f>'48a'!N505</f>
        <v>0</v>
      </c>
      <c r="F41" s="99"/>
      <c r="G41" s="96">
        <f>E41*F41</f>
        <v>0</v>
      </c>
      <c r="H41" s="73" t="s">
        <v>164</v>
      </c>
      <c r="I41" s="96"/>
    </row>
    <row r="42" spans="1:9" x14ac:dyDescent="0.35">
      <c r="A42" s="205"/>
      <c r="B42" s="206"/>
      <c r="C42" s="206"/>
      <c r="D42" s="49"/>
      <c r="E42" s="49"/>
      <c r="F42" s="100"/>
      <c r="G42" s="97"/>
      <c r="H42" s="75"/>
      <c r="I42" s="97"/>
    </row>
    <row r="43" spans="1:9" x14ac:dyDescent="0.35">
      <c r="A43" s="205"/>
      <c r="B43" s="206"/>
      <c r="C43" s="206"/>
      <c r="D43" s="49"/>
      <c r="E43" s="49"/>
      <c r="F43" s="100"/>
      <c r="G43" s="97"/>
      <c r="H43" s="75"/>
      <c r="I43" s="97"/>
    </row>
    <row r="44" spans="1:9" x14ac:dyDescent="0.35">
      <c r="A44" s="205"/>
      <c r="B44" s="206"/>
      <c r="C44" s="206"/>
      <c r="D44" s="49"/>
      <c r="E44" s="49"/>
      <c r="F44" s="100"/>
      <c r="G44" s="97"/>
      <c r="H44" s="75"/>
      <c r="I44" s="97"/>
    </row>
    <row r="45" spans="1:9" x14ac:dyDescent="0.35">
      <c r="A45" s="205"/>
      <c r="B45" s="206"/>
      <c r="C45" s="206"/>
      <c r="D45" s="49"/>
      <c r="E45" s="49"/>
      <c r="F45" s="100"/>
      <c r="G45" s="97"/>
      <c r="H45" s="75"/>
      <c r="I45" s="97"/>
    </row>
    <row r="46" spans="1:9" x14ac:dyDescent="0.35">
      <c r="A46" s="205"/>
      <c r="B46" s="206"/>
      <c r="C46" s="206"/>
      <c r="D46" s="49"/>
      <c r="E46" s="49"/>
      <c r="F46" s="100"/>
      <c r="G46" s="97"/>
      <c r="H46" s="75"/>
      <c r="I46" s="97"/>
    </row>
    <row r="47" spans="1:9" x14ac:dyDescent="0.35">
      <c r="A47" s="205"/>
      <c r="B47" s="206"/>
      <c r="C47" s="206"/>
      <c r="D47" s="49"/>
      <c r="E47" s="49"/>
      <c r="F47" s="100"/>
      <c r="G47" s="97"/>
      <c r="H47" s="75"/>
      <c r="I47" s="97"/>
    </row>
    <row r="48" spans="1:9" x14ac:dyDescent="0.35">
      <c r="A48" s="205"/>
      <c r="B48" s="206"/>
      <c r="C48" s="206"/>
      <c r="D48" s="49"/>
      <c r="E48" s="49"/>
      <c r="F48" s="100"/>
      <c r="G48" s="97"/>
      <c r="H48" s="75"/>
      <c r="I48" s="97"/>
    </row>
    <row r="49" spans="1:9" x14ac:dyDescent="0.35">
      <c r="A49" s="205"/>
      <c r="B49" s="206"/>
      <c r="C49" s="206"/>
      <c r="D49" s="49"/>
      <c r="E49" s="49"/>
      <c r="F49" s="100"/>
      <c r="G49" s="97"/>
      <c r="H49" s="75"/>
      <c r="I49" s="97"/>
    </row>
    <row r="50" spans="1:9" x14ac:dyDescent="0.35">
      <c r="A50" s="205"/>
      <c r="B50" s="206"/>
      <c r="C50" s="206"/>
      <c r="D50" s="49"/>
      <c r="E50" s="49"/>
      <c r="F50" s="100"/>
      <c r="G50" s="97"/>
      <c r="H50" s="75"/>
      <c r="I50" s="97"/>
    </row>
    <row r="51" spans="1:9" x14ac:dyDescent="0.35">
      <c r="A51" s="203"/>
      <c r="B51" s="204"/>
      <c r="C51" s="204"/>
      <c r="D51" s="50"/>
      <c r="E51" s="50"/>
      <c r="F51" s="101"/>
      <c r="G51" s="98"/>
      <c r="H51" s="77"/>
      <c r="I51" s="98"/>
    </row>
    <row r="52" spans="1:9" ht="15.5" x14ac:dyDescent="0.35">
      <c r="H52" s="67" t="s">
        <v>88</v>
      </c>
      <c r="I52" s="68">
        <f>SUM(I41:I51)</f>
        <v>0</v>
      </c>
    </row>
    <row r="54" spans="1:9" ht="15.5" x14ac:dyDescent="0.35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5" x14ac:dyDescent="0.35">
      <c r="A56" s="21" t="s">
        <v>186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5">
      <c r="A58" s="64" t="s">
        <v>194</v>
      </c>
    </row>
    <row r="59" spans="1:9" x14ac:dyDescent="0.35">
      <c r="A59" s="214"/>
      <c r="B59" s="215"/>
      <c r="C59" s="215"/>
      <c r="D59" s="215"/>
      <c r="E59" s="215"/>
      <c r="F59" s="215"/>
      <c r="G59" s="215"/>
      <c r="H59" s="215"/>
      <c r="I59" s="216"/>
    </row>
    <row r="60" spans="1:9" x14ac:dyDescent="0.35">
      <c r="A60" s="217"/>
      <c r="B60" s="218"/>
      <c r="C60" s="218"/>
      <c r="D60" s="218"/>
      <c r="E60" s="218"/>
      <c r="F60" s="218"/>
      <c r="G60" s="218"/>
      <c r="H60" s="218"/>
      <c r="I60" s="219"/>
    </row>
    <row r="61" spans="1:9" x14ac:dyDescent="0.35">
      <c r="A61" s="217"/>
      <c r="B61" s="218"/>
      <c r="C61" s="218"/>
      <c r="D61" s="218"/>
      <c r="E61" s="218"/>
      <c r="F61" s="218"/>
      <c r="G61" s="218"/>
      <c r="H61" s="218"/>
      <c r="I61" s="219"/>
    </row>
    <row r="62" spans="1:9" x14ac:dyDescent="0.35">
      <c r="A62" s="217"/>
      <c r="B62" s="218"/>
      <c r="C62" s="218"/>
      <c r="D62" s="218"/>
      <c r="E62" s="218"/>
      <c r="F62" s="218"/>
      <c r="G62" s="218"/>
      <c r="H62" s="218"/>
      <c r="I62" s="219"/>
    </row>
    <row r="63" spans="1:9" x14ac:dyDescent="0.35">
      <c r="A63" s="220"/>
      <c r="B63" s="221"/>
      <c r="C63" s="221"/>
      <c r="D63" s="221"/>
      <c r="E63" s="221"/>
      <c r="F63" s="221"/>
      <c r="G63" s="221"/>
      <c r="H63" s="221"/>
      <c r="I63" s="222"/>
    </row>
  </sheetData>
  <sheetProtection algorithmName="SHA-512" hashValue="SjAvjIfz81wILQ0xXa+PElrMzqVDtBlAl8If4aw8iG1EUm4NlJ46rqPzh6Aj+cUbC1X04IAcCrSHCu6zGW32tA==" saltValue="GaOMwBf9RqaCOxoCILlZw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35</vt:lpstr>
      <vt:lpstr>35a</vt:lpstr>
      <vt:lpstr>36</vt:lpstr>
      <vt:lpstr>34a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Sanne Schuurmans</cp:lastModifiedBy>
  <dcterms:created xsi:type="dcterms:W3CDTF">2022-03-02T07:05:40Z</dcterms:created>
  <dcterms:modified xsi:type="dcterms:W3CDTF">2023-10-18T12:34:00Z</dcterms:modified>
</cp:coreProperties>
</file>