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pblom_svb_nl/Documents/Documenten/EA Schoonmaak/NvI 3/"/>
    </mc:Choice>
  </mc:AlternateContent>
  <xr:revisionPtr revIDLastSave="0" documentId="8_{093334B9-D80D-4F79-91CA-237FC0CAC4DE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oorblad perceel 4" sheetId="1" r:id="rId1"/>
    <sheet name="Locatie Amstelveen" sheetId="2" r:id="rId2"/>
    <sheet name="Locatie Zaanstad" sheetId="3" r:id="rId3"/>
    <sheet name="Locatie Leid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3" l="1"/>
  <c r="J32" i="2"/>
  <c r="J33" i="2"/>
  <c r="J31" i="2"/>
  <c r="J30" i="2"/>
  <c r="J29" i="2"/>
  <c r="J28" i="2"/>
  <c r="J27" i="2"/>
  <c r="J26" i="2"/>
  <c r="J25" i="2"/>
  <c r="J24" i="2"/>
  <c r="J23" i="2"/>
  <c r="J22" i="2"/>
  <c r="J21" i="2"/>
  <c r="J20" i="2"/>
  <c r="J31" i="3"/>
  <c r="J30" i="3"/>
  <c r="J29" i="3"/>
  <c r="J28" i="3"/>
  <c r="J27" i="3"/>
  <c r="J26" i="3"/>
  <c r="J25" i="3"/>
  <c r="J24" i="3"/>
  <c r="J23" i="3"/>
  <c r="J22" i="3"/>
  <c r="L37" i="4"/>
  <c r="L36" i="4"/>
  <c r="L39" i="4"/>
  <c r="L35" i="4"/>
  <c r="L34" i="4"/>
  <c r="L33" i="4"/>
  <c r="B13" i="3"/>
  <c r="L35" i="2"/>
  <c r="J27" i="4"/>
  <c r="J21" i="4"/>
  <c r="J22" i="4"/>
  <c r="J23" i="4"/>
  <c r="J24" i="4"/>
  <c r="J25" i="4"/>
  <c r="J26" i="4"/>
  <c r="J20" i="4"/>
  <c r="D7" i="4"/>
  <c r="D8" i="4"/>
  <c r="D9" i="4"/>
  <c r="D10" i="4"/>
  <c r="D11" i="4"/>
  <c r="D6" i="4"/>
  <c r="F11" i="4"/>
  <c r="F10" i="4"/>
  <c r="F9" i="4"/>
  <c r="F8" i="4"/>
  <c r="F7" i="4"/>
  <c r="F6" i="4"/>
  <c r="L38" i="3"/>
  <c r="L39" i="3"/>
  <c r="L41" i="3"/>
  <c r="L42" i="3"/>
  <c r="L37" i="3"/>
  <c r="J21" i="3"/>
  <c r="J20" i="3"/>
  <c r="D7" i="3"/>
  <c r="D8" i="3"/>
  <c r="D9" i="3"/>
  <c r="D10" i="3"/>
  <c r="D11" i="3"/>
  <c r="D6" i="3"/>
  <c r="F11" i="3"/>
  <c r="F10" i="3"/>
  <c r="F9" i="3"/>
  <c r="F8" i="3"/>
  <c r="F7" i="3"/>
  <c r="F6" i="3"/>
  <c r="D7" i="2"/>
  <c r="D8" i="2"/>
  <c r="D9" i="2"/>
  <c r="D10" i="2"/>
  <c r="D11" i="2"/>
  <c r="D6" i="2"/>
  <c r="F11" i="2"/>
  <c r="F10" i="2"/>
  <c r="F9" i="2"/>
  <c r="F8" i="2"/>
  <c r="F7" i="2"/>
  <c r="F6" i="2"/>
  <c r="B13" i="4"/>
  <c r="L42" i="2"/>
  <c r="L41" i="2"/>
  <c r="L40" i="2"/>
  <c r="L39" i="2"/>
  <c r="B13" i="2"/>
  <c r="K5" i="1"/>
  <c r="K20" i="1"/>
  <c r="L44" i="2"/>
  <c r="K6" i="1"/>
  <c r="L29" i="4"/>
  <c r="K19" i="1"/>
  <c r="L15" i="4"/>
  <c r="K18" i="1"/>
  <c r="L44" i="3"/>
  <c r="K13" i="1"/>
  <c r="L33" i="3"/>
  <c r="K12" i="1"/>
  <c r="L15" i="3"/>
  <c r="L15" i="2"/>
  <c r="K4" i="1"/>
  <c r="K11" i="1"/>
  <c r="L46" i="3"/>
  <c r="L41" i="4"/>
  <c r="K21" i="1"/>
  <c r="L46" i="2"/>
  <c r="K7" i="1"/>
  <c r="K14" i="1"/>
  <c r="K24" i="1"/>
</calcChain>
</file>

<file path=xl/sharedStrings.xml><?xml version="1.0" encoding="utf-8"?>
<sst xmlns="http://schemas.openxmlformats.org/spreadsheetml/2006/main" count="193" uniqueCount="110">
  <si>
    <t>Amstelveen</t>
  </si>
  <si>
    <t>Prijs per jaar 100% in gebruik Schoonmaakdienstverlening binnen incl. separatieglas, verzamelen van afval en voorraadbeheer en aanvullen van sanitaire verbruiksartikelen excl. BTW*</t>
  </si>
  <si>
    <t>Prijsper jaar Gevelglasbewassing binnenzijde en gevelglasbewassing buitenzijde, en gevelreiniging excl. BTW</t>
  </si>
  <si>
    <t>Prijs per jaar overige werkzaamheden met een frequentie excl. BTW</t>
  </si>
  <si>
    <t>Totaalprijs per jaar locatie Amstelveen excl. BTW</t>
  </si>
  <si>
    <t>* Zoals beschreven in het Beschrijvend Document Bijlage C moet de ingediende Prijs per jaar 100% in gebruik Schoonmaakdienstverlening binnen incl. separatieglas, verzamelen van afval en voorraadbeheer en aanvullen van sanitaire verbruiksartikelen excl. BTW voor Perceel 4 (Amstelveen, Zaanstad en Leiden) liggen in de bandbreedte van € 599.249 tot € 705.844</t>
  </si>
  <si>
    <t>Zaanstad</t>
  </si>
  <si>
    <t>Prijs per jaar 100% in gebruik Schoonmaakdienstverlening binnen incl. separatieglas , verzamelen van afval en voorraadbeheer en aanvullen van sanitaire verbruiksartikelen excl. BTW*</t>
  </si>
  <si>
    <t>Prijs per jaar Gevelglasbewassing binnenzijde en gevelglasbewassing buitenzijde, en gevelreiniging excl. BTW</t>
  </si>
  <si>
    <t>Totaalprijs per jaar locatie Zaanstad excl. BTW</t>
  </si>
  <si>
    <t>* Zoals beschreven in het Beschrijvend Document Bijlage C moet de ingediende Prijs per jaar 100% in gebruik Schoonmaakmaakdienstverlening binnen incl. separatieglas, verzamelen van afval en voorraadbeheer en aanvullen van sanitaire verbruiksartikelen excl. BTW voor Perceel 4 (Amstelveen, Zaanstad en Leiden) liggen in de bandbreedte van € 599.249 tot € 705.844</t>
  </si>
  <si>
    <t>Leiden</t>
  </si>
  <si>
    <t>Totaalprijs per jaar locatie Leiden excl. BTW</t>
  </si>
  <si>
    <t>Inschrijfprijs per jaar excl. BTW Perceel 4</t>
  </si>
  <si>
    <t>Bedrijfsnaam Inschrijver:</t>
  </si>
  <si>
    <t xml:space="preserve"> </t>
  </si>
  <si>
    <t>Plaats:</t>
  </si>
  <si>
    <t>Datum:</t>
  </si>
  <si>
    <t>Naam ondergetekende:</t>
  </si>
  <si>
    <t>Functienaam ondergetekende:</t>
  </si>
  <si>
    <t>Origineel rechtsgeldige ondertekening:</t>
  </si>
  <si>
    <t>Locatie: Amstelveen</t>
  </si>
  <si>
    <t>Schoonmaakdienstverlening binnen inclusief separatieglas, verzamelen van afval en voorraadbeheer en aanvullen van sanitaire verbruiksartikelen</t>
  </si>
  <si>
    <t>In gebruik SVB</t>
  </si>
  <si>
    <t>In gebruik</t>
  </si>
  <si>
    <t>Beperkt gebruik (35% van tarief per m2 per maand excl. BTW)</t>
  </si>
  <si>
    <t>Ruimtesoort Incl. separatieglas</t>
  </si>
  <si>
    <t>Ca. Aantal m2</t>
  </si>
  <si>
    <t>Tarief per m2 per maand excl. BTW</t>
  </si>
  <si>
    <t>Kosten per maand</t>
  </si>
  <si>
    <t>Tarief per m2 per maand ex. BTW</t>
  </si>
  <si>
    <t>Kantoorruimtes</t>
  </si>
  <si>
    <t>Restauratieve ruimtes: Pantry's</t>
  </si>
  <si>
    <t xml:space="preserve">Restauratieve ruimtes: Restaurant </t>
  </si>
  <si>
    <t>Representatieve ruimtes</t>
  </si>
  <si>
    <t>Sanitaire ruimtes</t>
  </si>
  <si>
    <t>Verkeersruimtes</t>
  </si>
  <si>
    <t>Totaal m2</t>
  </si>
  <si>
    <t>Prijs per jaar Schoonmaakdienstverlening binnen incl. separatieglas, verzamelen van afval en voorraadbeheer en aanvullen van sanitaire verbruiksartikelen excl. BTW</t>
  </si>
  <si>
    <t>Gevelglasbewassing binnenzijde en gevelglasbewassing buitenzijde, en gevelreiniging</t>
  </si>
  <si>
    <t>In Gebruik</t>
  </si>
  <si>
    <t>Omschrijving onderdeel</t>
  </si>
  <si>
    <t>Aantal beurten per jaar</t>
  </si>
  <si>
    <t>circa m2/ circa m1</t>
  </si>
  <si>
    <r>
      <t>Tarief per m2</t>
    </r>
    <r>
      <rPr>
        <b/>
        <sz val="11"/>
        <color rgb="FFFF0000"/>
        <rFont val="Calibri"/>
        <family val="2"/>
        <scheme val="minor"/>
      </rPr>
      <t>/m1</t>
    </r>
    <r>
      <rPr>
        <b/>
        <sz val="11"/>
        <color theme="1"/>
        <rFont val="Calibri"/>
        <family val="2"/>
        <scheme val="minor"/>
      </rPr>
      <t xml:space="preserve"> in gebruik per beurt excl. BTW</t>
    </r>
  </si>
  <si>
    <t>Totaal per jaar excl Btw</t>
  </si>
  <si>
    <t>1a) Gevelglasbewassing  binnen en buiten; 6.189 m2 binnen en buiten (enkelzijdig gemeten); 
502 m2 alleen buiten (enkelzijdig gemeten)</t>
  </si>
  <si>
    <t>1b) Reinigen kozijnen, ramen en deuren (gecoat aluminium)</t>
  </si>
  <si>
    <t>1c) Reinigen zonwering, aluminium van de locatie</t>
  </si>
  <si>
    <t>2a) Reinigen gevel: betonelementen met keramische tegels v.d Locatie</t>
  </si>
  <si>
    <t>2b) Reinigen gevelroosters aluminium; L-bouwdeel, Van Heuven Goedhartlaanzijde</t>
  </si>
  <si>
    <t>2c) Reinigen kolommen gevelbeplating, aluminium, wit geschilderd; Poort, en L-bouwdeel hoek Handelsweg en Van Heuven Goedhartlaan, en hoofdingang</t>
  </si>
  <si>
    <t>2d) Reinigen vouwhek (spijlen), en traliehek, en gaashekken, alle van metaal, wit geschilderd; Poort, en onder 1e etage L-bouwdeel Van Heuven Goedhartlaanzijde</t>
  </si>
  <si>
    <t>3a) Reinigen roosters luchtuitlaten van de 3 dakopbouwen; Dak zijkant U- bouwdeel</t>
  </si>
  <si>
    <t>3b) Reinigen traliehekwerk (1.30m hoog); Dak U-bouwdeel tweede etage, en dak eerste etage bedrijfsrestaurant</t>
  </si>
  <si>
    <t>3c) Reinigen schoorsteen, metaal, wit geschilderd; Bovenop L-bouwdeel</t>
  </si>
  <si>
    <t>4) Reinigen ventilatiepijpen parkeergarage, metaal, wit geschilderd; In de tuin aan weerszijden van het U- bouwdeel Beneluxbaanzijde Totaal 95 m2 (2 x 3 stuks)</t>
  </si>
  <si>
    <t>5) Glazen balustrade daktuin; bij het restaurant</t>
  </si>
  <si>
    <t xml:space="preserve">6) Reinigen van 2x wenteltrap (inclusief pilaar en reling); 
- U-bouwdeel van derde etage naar tweede etage
- U-bouwdeel van dak naar vierde etage </t>
  </si>
  <si>
    <t>7) Reinigen Logo's (2x); U-bouwdeel bij poort / L-bouwdeel Beneluxbaanzijde zesde etage</t>
  </si>
  <si>
    <t>Overige werkzaamheden met een frequentie</t>
  </si>
  <si>
    <t>Tarief per beurt excl. Btw</t>
  </si>
  <si>
    <t>Totaal per jaar excl. Btw</t>
  </si>
  <si>
    <t>Parkeergarage: 2x per week (in principe dinsdag en vrijdag) 20 afvalbakken legen en direct voorzien van nieuwe plastic zak</t>
  </si>
  <si>
    <t>Dakterrerras: 1x per werkdag afvalbakken legen, afvalbakken voorzien van nieuwe plastic zak</t>
  </si>
  <si>
    <t>Binnenplaats ; 2x per week 4 asbaktegels legen</t>
  </si>
  <si>
    <t>Koelkasten (15): inwendig reinigen, incl. controle over datum; Op diverse locaties staan koelkasten. Deze worden maandelijks gereinigd. Tevens wordt de houdbaarheidsdatum gecontroleerd.
D.m.v. een aftekenlijst wordt aangegeven of de koelkast is gereinigd.</t>
  </si>
  <si>
    <t>Prijs per jaar Overige werkzaamheden met een frequentie excl. BTW</t>
  </si>
  <si>
    <t>Totaalprijs per jaar Locatie Amstelveen excl. BTW</t>
  </si>
  <si>
    <t>Locatie: Zaandam</t>
  </si>
  <si>
    <t>Locatie</t>
  </si>
  <si>
    <t>Totaal per jaar excl. BTW</t>
  </si>
  <si>
    <t>1) Gevelglasbewassing binnen en buiten; Begane grond receptiezone (enkelzijdig gemeten)</t>
  </si>
  <si>
    <t xml:space="preserve">2) Reinigen vensterbanken, aluminium, en het RVS beltableau. </t>
  </si>
  <si>
    <t xml:space="preserve">2a) Gevelglasbewassing buiten; Locatie exclusief begane grond receptiezone (enkelzijdig gemeten) Inclusief platte glas dak buiten atrium. </t>
  </si>
  <si>
    <t>2b) Reinigen vensterbanken, aluminium; Locatie exclusief begane grond receptiezone (m1)</t>
  </si>
  <si>
    <t>3) Gevelglasbewassing binnen; Begane grond receptiezone (enkelzijdig gemeten m2)</t>
  </si>
  <si>
    <t>4) Gevelglasbewassing binnen; Locatie exclusief Begane grond Receptiezone m2 (enkelzijdig gemeten)</t>
  </si>
  <si>
    <t>5) Reinigen van de aluminium en stalen latei bekleding; Hoofdingang (m2)</t>
  </si>
  <si>
    <t>6) Reinigen Trespa platen; Locatie diverse plekken buitengevels en binnengevels</t>
  </si>
  <si>
    <t>7) Looproosters, gegalvaniseerd, met hogedruk spuit reinigen; Langs eerste etage t/m hoogste etage aan de binnengevels</t>
  </si>
  <si>
    <t>8) Aluminium daktrimmen met hogedruk spuit reinigen; Diverse dakdelen eerste etage t/m hoogste etage</t>
  </si>
  <si>
    <t>9) Stalen roosters met hogedruk spuit reinigen; Naast de puien op de begane grond (per stuk 66x275cm) aantal is 23</t>
  </si>
  <si>
    <t>10) Oprolbare stalen roosters met hogedruk spuit Reinigen; Deur in- en uitgang parkeergarage; Per stuk 2x 2m,  aantal is 2.</t>
  </si>
  <si>
    <t>Tarief per beurt excl. BTW</t>
  </si>
  <si>
    <t xml:space="preserve">1) Parkeergarage (927 m2) 12 x per jaar schoonmaken / vegen </t>
  </si>
  <si>
    <t>2) Rijwielstalling (106 m2), beton 1 x per maand vegen</t>
  </si>
  <si>
    <t>3) Rijwielstalling; 1 Afvalbak voor restafval, 1x per Werkdag legen en direct voorzien van nieuwe plastic zak.</t>
  </si>
  <si>
    <t>4) Dakterras ; In de maanden maart tot en met september 2 prullenbakken elke Week legen en voorzien van nieuwe plastic zak. 1 maal per week alle terrasmeubels schoon maken/afnemen.</t>
  </si>
  <si>
    <t>5) Hoofdingang overdekt (30 m2); Stoeptegels in het gebied tussen glazen toegangsdeuren en pilaren 1x per Werkdag vegen. Tevens prullenbak  1x per Werkdag legen en direct voorzien van nieuwe plastic zak</t>
  </si>
  <si>
    <t>6) Hoofdingang overdekt (30 m2); Tegelasbak 1x per week legen.</t>
  </si>
  <si>
    <t>Totaalprijs per jaar Locatie Zaanstad excl. BTW</t>
  </si>
  <si>
    <t>Locatie: Leiden</t>
  </si>
  <si>
    <t>In Gebruik SVB</t>
  </si>
  <si>
    <r>
      <t xml:space="preserve">Tarief per m2 </t>
    </r>
    <r>
      <rPr>
        <b/>
        <sz val="11"/>
        <color rgb="FFFF0000"/>
        <rFont val="Calibri"/>
        <family val="2"/>
        <scheme val="minor"/>
      </rPr>
      <t xml:space="preserve">/m1 </t>
    </r>
    <r>
      <rPr>
        <b/>
        <sz val="11"/>
        <color theme="1"/>
        <rFont val="Calibri"/>
        <family val="2"/>
        <scheme val="minor"/>
      </rPr>
      <t>in gebruik per beurt excl. BTW</t>
    </r>
  </si>
  <si>
    <t>1) Begane grond gevelglasbewassing binnen en buiten  incl. reinigen kozijnen  en vensterbanken (ca 185m1) (exclusief noodtrappenhuis) enkelzijdig gemeten (100m2)</t>
  </si>
  <si>
    <t>2) Gevelglasbewassing binnen en buiten eerste etage t/m hoogste etage laagbouw en hoogbouw en begane grond noodtrappenhuis incl reinigen kozijnen en vensterbanken aluminium en torentje. 1504m2 enkelzijdig gemeten 
ca 1589 m1 Kozijnen,
ca 542 m1 vensterbanken</t>
  </si>
  <si>
    <t>3) Reinigen RVS 4 steunen en verbindingsplaten Arcade (aan onderzijde van de hoogbouw) En afspuiten gladde granieten platen aan onderzijde hoogbouw, voor dit alles steiger benodigd. Reinigen torentje (UFO), RVS 304</t>
  </si>
  <si>
    <t>4) Reinigen glazen bouwstenen buitenzijde inclusief nooddeur; Laagbouw begane grond t/m vijfde etage en hoogbouw begane grond ; 86 m2 en 75 m2 (beide enkelzijdig gemeten)</t>
  </si>
  <si>
    <t>5) Reinigen aluminium beplating Aan 3 zijden van de hoogbouw, eerste t/m 10e etage  incl dakranden dak arcade en aluminium randen Laagbouw en Hoogbouw.</t>
  </si>
  <si>
    <t>6) reinigen nissen toren, hoogwerker benodigd</t>
  </si>
  <si>
    <t>7) Reinigen aluminium luifel beplating; dak arcade (aan onderzijde van de hoogbouw, steiger benodigd) incl roldeur parkeergarage</t>
  </si>
  <si>
    <t>8) Reinigen logo's  hoogbouw 2 stuks 14de hoogbouw</t>
  </si>
  <si>
    <t xml:space="preserve">1) Koelkasten (21) 12 x per jaar reinigen en controle op datum 
</t>
  </si>
  <si>
    <t>2) Parkeergarage 2x per jaar vloer vegen met SVB Veegmachine;, verwijderen van spinrag, op borden, afnemen van de deuren in de parkeerkelder, afnemen van de deuren van de diverse kasten, en technische ruimtes</t>
  </si>
  <si>
    <t>3) Magnetrons (3) 12 x per jaar inwendig en uitwendig reinigen</t>
  </si>
  <si>
    <t>4) Reinigen lichtarmatuur bollen 6 stuks en 1 gewoon lichtarmatuur welke bij de huurder zit</t>
  </si>
  <si>
    <t>5) Reinigen rvs belettering Sociale Verzekeringsbank 3 stuks op arcade</t>
  </si>
  <si>
    <t>Totaalprijs per jaar Locatie Leiden excl. BTW</t>
  </si>
  <si>
    <r>
      <rPr>
        <b/>
        <u/>
        <sz val="18"/>
        <color rgb="FF000000"/>
        <rFont val="Calibri"/>
      </rPr>
      <t>Prijzenblad Perceel 4 Amstelveen, Zaanstad en Leiden</t>
    </r>
    <r>
      <rPr>
        <b/>
        <u/>
        <sz val="18"/>
        <color rgb="FFFF0000"/>
        <rFont val="Calibri"/>
      </rPr>
      <t>, versie 1.3 d.d. 18 augustus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</si>
</sst>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  <numFmt numFmtId="166" formatCode="_ &quot;€&quot;\ * #,##0.0000_ ;_ &quot;€&quot;\ * \-#,##0.0000_ ;_ &quot;€&quot;\ * &quot;-&quot;????_ ;_ @_ "/>
    <numFmt numFmtId="167" formatCode="&quot;€&quot;\ #,##0.0000"/>
    <numFmt numFmtId="168" formatCode="[$€-413]\ #,##0.00;[$€-413]\ \-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8"/>
      <color rgb="FF000000"/>
      <name val="Calibri"/>
    </font>
    <font>
      <b/>
      <u/>
      <sz val="18"/>
      <color rgb="FFFF0000"/>
      <name val="Calibri"/>
    </font>
    <font>
      <b/>
      <u/>
      <sz val="18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3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horizontal="left" vertical="center" indent="1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right" vertical="center"/>
    </xf>
    <xf numFmtId="0" fontId="7" fillId="7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2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3" fillId="0" borderId="0" xfId="0" applyFont="1"/>
    <xf numFmtId="2" fontId="7" fillId="8" borderId="5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6" fillId="0" borderId="0" xfId="0" applyFont="1" applyAlignment="1">
      <alignment horizontal="left" vertical="center" indent="1"/>
    </xf>
    <xf numFmtId="0" fontId="7" fillId="8" borderId="5" xfId="0" applyFont="1" applyFill="1" applyBorder="1" applyAlignment="1">
      <alignment horizontal="right" vertical="center"/>
    </xf>
    <xf numFmtId="0" fontId="7" fillId="8" borderId="5" xfId="0" applyFont="1" applyFill="1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2" fillId="0" borderId="0" xfId="0" applyFont="1" applyAlignment="1">
      <alignment wrapText="1"/>
    </xf>
    <xf numFmtId="4" fontId="0" fillId="0" borderId="0" xfId="0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0" xfId="1" applyNumberFormat="1" applyFont="1" applyFill="1" applyBorder="1" applyAlignment="1" applyProtection="1">
      <alignment horizontal="right" vertical="center"/>
      <protection locked="0"/>
    </xf>
    <xf numFmtId="44" fontId="5" fillId="0" borderId="0" xfId="1" applyFont="1" applyBorder="1" applyAlignment="1">
      <alignment vertical="center"/>
    </xf>
    <xf numFmtId="44" fontId="5" fillId="0" borderId="0" xfId="0" applyNumberFormat="1" applyFont="1" applyAlignment="1">
      <alignment vertical="center"/>
    </xf>
    <xf numFmtId="0" fontId="7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166" fontId="0" fillId="5" borderId="5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7" fontId="0" fillId="0" borderId="5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7" fontId="8" fillId="2" borderId="5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" fontId="0" fillId="0" borderId="5" xfId="0" applyNumberFormat="1" applyBorder="1" applyAlignment="1">
      <alignment vertical="center"/>
    </xf>
    <xf numFmtId="167" fontId="0" fillId="5" borderId="5" xfId="0" applyNumberFormat="1" applyFill="1" applyBorder="1" applyAlignment="1" applyProtection="1">
      <alignment vertical="center"/>
      <protection locked="0"/>
    </xf>
    <xf numFmtId="167" fontId="0" fillId="5" borderId="5" xfId="1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6" borderId="0" xfId="0" applyFont="1" applyFill="1" applyAlignment="1">
      <alignment vertical="center"/>
    </xf>
    <xf numFmtId="4" fontId="3" fillId="6" borderId="0" xfId="0" applyNumberFormat="1" applyFont="1" applyFill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9" borderId="0" xfId="0" applyFill="1" applyAlignment="1">
      <alignment horizontal="left" vertical="center" wrapText="1"/>
    </xf>
    <xf numFmtId="0" fontId="3" fillId="6" borderId="0" xfId="0" applyFont="1" applyFill="1" applyAlignment="1">
      <alignment horizontal="left" vertical="center"/>
    </xf>
    <xf numFmtId="164" fontId="3" fillId="6" borderId="0" xfId="1" applyNumberFormat="1" applyFont="1" applyFill="1" applyAlignment="1">
      <alignment vertical="center"/>
    </xf>
    <xf numFmtId="164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164" fontId="3" fillId="6" borderId="0" xfId="1" applyNumberFormat="1" applyFont="1" applyFill="1" applyBorder="1" applyAlignment="1">
      <alignment vertical="center"/>
    </xf>
    <xf numFmtId="7" fontId="3" fillId="6" borderId="0" xfId="1" applyNumberFormat="1" applyFont="1" applyFill="1" applyAlignment="1">
      <alignment vertical="center"/>
    </xf>
    <xf numFmtId="166" fontId="0" fillId="5" borderId="5" xfId="0" applyNumberForma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0" fillId="0" borderId="12" xfId="0" applyBorder="1" applyAlignment="1">
      <alignment vertical="center"/>
    </xf>
    <xf numFmtId="166" fontId="0" fillId="5" borderId="5" xfId="0" applyNumberFormat="1" applyFill="1" applyBorder="1" applyAlignment="1" applyProtection="1">
      <alignment vertical="center"/>
      <protection locked="0"/>
    </xf>
    <xf numFmtId="0" fontId="7" fillId="9" borderId="0" xfId="0" applyFont="1" applyFill="1" applyAlignment="1">
      <alignment horizontal="left" vertical="center" wrapText="1"/>
    </xf>
    <xf numFmtId="0" fontId="13" fillId="10" borderId="2" xfId="0" applyFont="1" applyFill="1" applyBorder="1" applyAlignment="1">
      <alignment vertical="center"/>
    </xf>
    <xf numFmtId="0" fontId="13" fillId="10" borderId="3" xfId="0" applyFont="1" applyFill="1" applyBorder="1" applyAlignment="1">
      <alignment vertical="center"/>
    </xf>
    <xf numFmtId="7" fontId="17" fillId="10" borderId="3" xfId="1" applyNumberFormat="1" applyFont="1" applyFill="1" applyBorder="1" applyAlignment="1">
      <alignment vertical="center"/>
    </xf>
    <xf numFmtId="7" fontId="0" fillId="3" borderId="5" xfId="1" applyNumberFormat="1" applyFont="1" applyFill="1" applyBorder="1" applyAlignment="1">
      <alignment vertical="center"/>
    </xf>
    <xf numFmtId="7" fontId="7" fillId="0" borderId="5" xfId="1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11" borderId="14" xfId="0" applyFont="1" applyFill="1" applyBorder="1" applyAlignment="1">
      <alignment horizontal="left" vertical="center" wrapText="1"/>
    </xf>
    <xf numFmtId="0" fontId="5" fillId="11" borderId="15" xfId="0" applyFont="1" applyFill="1" applyBorder="1" applyAlignment="1">
      <alignment horizontal="left" vertical="center" wrapText="1"/>
    </xf>
    <xf numFmtId="0" fontId="5" fillId="11" borderId="1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0" fillId="0" borderId="5" xfId="0" applyNumberForma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" fontId="14" fillId="5" borderId="1" xfId="0" applyNumberFormat="1" applyFont="1" applyFill="1" applyBorder="1" applyAlignment="1" applyProtection="1">
      <alignment horizontal="center" vertical="center"/>
      <protection locked="0"/>
    </xf>
    <xf numFmtId="3" fontId="14" fillId="5" borderId="2" xfId="0" applyNumberFormat="1" applyFont="1" applyFill="1" applyBorder="1" applyAlignment="1" applyProtection="1">
      <alignment horizontal="center" vertical="center"/>
      <protection locked="0"/>
    </xf>
    <xf numFmtId="3" fontId="14" fillId="5" borderId="3" xfId="0" applyNumberFormat="1" applyFont="1" applyFill="1" applyBorder="1" applyAlignment="1" applyProtection="1">
      <alignment horizontal="center" vertical="center"/>
      <protection locked="0"/>
    </xf>
    <xf numFmtId="165" fontId="14" fillId="5" borderId="1" xfId="0" applyNumberFormat="1" applyFont="1" applyFill="1" applyBorder="1" applyAlignment="1" applyProtection="1">
      <alignment horizontal="center" vertical="center"/>
      <protection locked="0"/>
    </xf>
    <xf numFmtId="165" fontId="14" fillId="5" borderId="2" xfId="0" applyNumberFormat="1" applyFont="1" applyFill="1" applyBorder="1" applyAlignment="1" applyProtection="1">
      <alignment horizontal="center" vertical="center"/>
      <protection locked="0"/>
    </xf>
    <xf numFmtId="165" fontId="14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10" borderId="1" xfId="0" applyFont="1" applyFill="1" applyBorder="1" applyAlignment="1">
      <alignment horizontal="right" vertical="center"/>
    </xf>
    <xf numFmtId="0" fontId="6" fillId="10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9" borderId="5" xfId="0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9" borderId="1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3" xfId="0" applyFill="1" applyBorder="1" applyAlignment="1">
      <alignment horizontal="left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6" fillId="1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8" fontId="0" fillId="7" borderId="1" xfId="0" applyNumberFormat="1" applyFill="1" applyBorder="1" applyAlignment="1">
      <alignment horizontal="right" vertical="center"/>
    </xf>
    <xf numFmtId="168" fontId="0" fillId="7" borderId="2" xfId="0" applyNumberFormat="1" applyFill="1" applyBorder="1" applyAlignment="1">
      <alignment horizontal="right" vertical="center"/>
    </xf>
    <xf numFmtId="168" fontId="0" fillId="7" borderId="3" xfId="0" applyNumberForma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abSelected="1" zoomScaleNormal="100" workbookViewId="0">
      <selection activeCell="A4" sqref="A4:J4"/>
    </sheetView>
  </sheetViews>
  <sheetFormatPr defaultRowHeight="14.5" x14ac:dyDescent="0.35"/>
  <cols>
    <col min="1" max="1" width="31.453125" customWidth="1"/>
    <col min="2" max="2" width="4.1796875" customWidth="1"/>
    <col min="9" max="9" width="8.453125" customWidth="1"/>
    <col min="10" max="10" width="9.1796875" hidden="1" customWidth="1"/>
    <col min="11" max="11" width="21.6328125" customWidth="1"/>
    <col min="12" max="12" width="9" customWidth="1"/>
  </cols>
  <sheetData>
    <row r="1" spans="1:17" ht="23.5" x14ac:dyDescent="0.35">
      <c r="A1" s="124" t="s">
        <v>109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46"/>
      <c r="M1" s="13"/>
      <c r="N1" s="13"/>
      <c r="O1" s="13"/>
      <c r="P1" s="13"/>
      <c r="Q1" s="13"/>
    </row>
    <row r="2" spans="1:17" ht="23.5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  <c r="K2" s="48"/>
      <c r="L2" s="48"/>
      <c r="M2" s="13"/>
      <c r="N2" s="13"/>
      <c r="O2" s="13"/>
      <c r="P2" s="13"/>
      <c r="Q2" s="13"/>
    </row>
    <row r="3" spans="1:17" ht="23.5" x14ac:dyDescent="0.35">
      <c r="A3" s="49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13"/>
      <c r="L3" s="48"/>
      <c r="M3" s="13"/>
      <c r="N3" s="13"/>
      <c r="O3" s="13"/>
      <c r="P3" s="13"/>
      <c r="Q3" s="13"/>
    </row>
    <row r="4" spans="1:17" ht="34.5" customHeight="1" x14ac:dyDescent="0.35">
      <c r="A4" s="107" t="s">
        <v>1</v>
      </c>
      <c r="B4" s="108"/>
      <c r="C4" s="108"/>
      <c r="D4" s="108"/>
      <c r="E4" s="108"/>
      <c r="F4" s="108"/>
      <c r="G4" s="108"/>
      <c r="H4" s="108"/>
      <c r="I4" s="108"/>
      <c r="J4" s="109"/>
      <c r="K4" s="50">
        <f>'Locatie Amstelveen'!L15</f>
        <v>0</v>
      </c>
      <c r="L4" s="119"/>
      <c r="M4" s="120"/>
      <c r="N4" s="120"/>
      <c r="O4" s="120"/>
      <c r="P4" s="120"/>
      <c r="Q4" s="120"/>
    </row>
    <row r="5" spans="1:17" ht="36.75" customHeight="1" x14ac:dyDescent="0.35">
      <c r="A5" s="110" t="s">
        <v>2</v>
      </c>
      <c r="B5" s="111"/>
      <c r="C5" s="111"/>
      <c r="D5" s="111"/>
      <c r="E5" s="111"/>
      <c r="F5" s="111"/>
      <c r="G5" s="111"/>
      <c r="H5" s="111"/>
      <c r="I5" s="111"/>
      <c r="J5" s="112"/>
      <c r="K5" s="50">
        <f>'Locatie Amstelveen'!L35</f>
        <v>0</v>
      </c>
      <c r="L5" s="48"/>
      <c r="M5" s="13"/>
      <c r="N5" s="13"/>
      <c r="O5" s="13"/>
      <c r="P5" s="13"/>
      <c r="Q5" s="13"/>
    </row>
    <row r="6" spans="1:17" ht="24.75" customHeight="1" x14ac:dyDescent="0.35">
      <c r="A6" s="121" t="s">
        <v>3</v>
      </c>
      <c r="B6" s="122"/>
      <c r="C6" s="122"/>
      <c r="D6" s="122"/>
      <c r="E6" s="122"/>
      <c r="F6" s="122"/>
      <c r="G6" s="122"/>
      <c r="H6" s="122"/>
      <c r="I6" s="122"/>
      <c r="J6" s="123"/>
      <c r="K6" s="50">
        <f>'Locatie Amstelveen'!L44</f>
        <v>0</v>
      </c>
      <c r="L6" s="48"/>
      <c r="M6" s="13"/>
      <c r="N6" s="13"/>
      <c r="O6" s="13"/>
      <c r="P6" s="13"/>
      <c r="Q6" s="13"/>
    </row>
    <row r="7" spans="1:17" ht="24.75" customHeight="1" thickBot="1" x14ac:dyDescent="0.4">
      <c r="A7" s="113" t="s">
        <v>4</v>
      </c>
      <c r="B7" s="114"/>
      <c r="C7" s="114"/>
      <c r="D7" s="114"/>
      <c r="E7" s="114"/>
      <c r="F7" s="114"/>
      <c r="G7" s="114"/>
      <c r="H7" s="114"/>
      <c r="I7" s="114"/>
      <c r="J7" s="115"/>
      <c r="K7" s="50">
        <f>'Locatie Amstelveen'!L46</f>
        <v>0</v>
      </c>
      <c r="L7" s="48"/>
      <c r="M7" s="13"/>
      <c r="N7" s="13"/>
      <c r="O7" s="13"/>
      <c r="P7" s="13"/>
      <c r="Q7" s="13"/>
    </row>
    <row r="8" spans="1:17" ht="47.5" customHeight="1" x14ac:dyDescent="0.35">
      <c r="A8" s="116" t="s">
        <v>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  <c r="L8" s="13"/>
      <c r="M8" s="13"/>
      <c r="N8" s="13"/>
      <c r="O8" s="13"/>
      <c r="P8" s="13"/>
      <c r="Q8" s="13"/>
    </row>
    <row r="9" spans="1:17" ht="18.5" x14ac:dyDescent="0.35">
      <c r="A9" s="51"/>
      <c r="B9" s="51"/>
      <c r="C9" s="51"/>
      <c r="D9" s="51"/>
      <c r="E9" s="51"/>
      <c r="F9" s="52"/>
      <c r="G9" s="52"/>
      <c r="H9" s="52"/>
      <c r="I9" s="51"/>
      <c r="J9" s="13"/>
      <c r="K9" s="13"/>
      <c r="L9" s="13"/>
      <c r="M9" s="13"/>
      <c r="N9" s="13"/>
      <c r="O9" s="13"/>
      <c r="P9" s="13"/>
      <c r="Q9" s="13"/>
    </row>
    <row r="10" spans="1:17" ht="23.5" x14ac:dyDescent="0.35">
      <c r="A10" s="49" t="s">
        <v>6</v>
      </c>
      <c r="B10" s="48"/>
      <c r="C10" s="48"/>
      <c r="D10" s="48"/>
      <c r="E10" s="48"/>
      <c r="F10" s="48"/>
      <c r="G10" s="48"/>
      <c r="H10" s="48"/>
      <c r="I10" s="48"/>
      <c r="J10" s="48"/>
      <c r="K10" s="13"/>
      <c r="L10" s="48"/>
      <c r="M10" s="13"/>
      <c r="N10" s="13"/>
      <c r="O10" s="13"/>
      <c r="P10" s="13"/>
      <c r="Q10" s="13"/>
    </row>
    <row r="11" spans="1:17" ht="33.65" customHeight="1" x14ac:dyDescent="0.35">
      <c r="A11" s="107" t="s">
        <v>7</v>
      </c>
      <c r="B11" s="108"/>
      <c r="C11" s="108"/>
      <c r="D11" s="108"/>
      <c r="E11" s="108"/>
      <c r="F11" s="108"/>
      <c r="G11" s="108"/>
      <c r="H11" s="108"/>
      <c r="I11" s="108"/>
      <c r="J11" s="109"/>
      <c r="K11" s="50">
        <f>'Locatie Zaanstad'!L15</f>
        <v>0</v>
      </c>
      <c r="L11" s="119"/>
      <c r="M11" s="120"/>
      <c r="N11" s="120"/>
      <c r="O11" s="120"/>
      <c r="P11" s="120"/>
      <c r="Q11" s="120"/>
    </row>
    <row r="12" spans="1:17" ht="36.75" customHeight="1" x14ac:dyDescent="0.35">
      <c r="A12" s="110" t="s">
        <v>8</v>
      </c>
      <c r="B12" s="111"/>
      <c r="C12" s="111"/>
      <c r="D12" s="111"/>
      <c r="E12" s="111"/>
      <c r="F12" s="111"/>
      <c r="G12" s="111"/>
      <c r="H12" s="111"/>
      <c r="I12" s="111"/>
      <c r="J12" s="112"/>
      <c r="K12" s="50">
        <f>'Locatie Zaanstad'!L33</f>
        <v>0</v>
      </c>
      <c r="L12" s="48"/>
      <c r="M12" s="13"/>
      <c r="N12" s="13"/>
      <c r="O12" s="13"/>
      <c r="P12" s="13"/>
      <c r="Q12" s="13"/>
    </row>
    <row r="13" spans="1:17" ht="24.75" customHeight="1" x14ac:dyDescent="0.35">
      <c r="A13" s="121" t="s">
        <v>3</v>
      </c>
      <c r="B13" s="122"/>
      <c r="C13" s="122"/>
      <c r="D13" s="122"/>
      <c r="E13" s="122"/>
      <c r="F13" s="122"/>
      <c r="G13" s="122"/>
      <c r="H13" s="122"/>
      <c r="I13" s="122"/>
      <c r="J13" s="123"/>
      <c r="K13" s="50">
        <f>'Locatie Zaanstad'!L44</f>
        <v>0</v>
      </c>
      <c r="L13" s="48"/>
      <c r="M13" s="13"/>
      <c r="N13" s="13"/>
      <c r="O13" s="13"/>
      <c r="P13" s="13"/>
      <c r="Q13" s="13"/>
    </row>
    <row r="14" spans="1:17" ht="24.75" customHeight="1" thickBot="1" x14ac:dyDescent="0.4">
      <c r="A14" s="113" t="s">
        <v>9</v>
      </c>
      <c r="B14" s="114"/>
      <c r="C14" s="114"/>
      <c r="D14" s="114"/>
      <c r="E14" s="114"/>
      <c r="F14" s="114"/>
      <c r="G14" s="114"/>
      <c r="H14" s="114"/>
      <c r="I14" s="114"/>
      <c r="J14" s="115"/>
      <c r="K14" s="50">
        <f>'Locatie Zaanstad'!L46</f>
        <v>0</v>
      </c>
      <c r="L14" s="48"/>
      <c r="M14" s="13"/>
      <c r="N14" s="13"/>
      <c r="O14" s="13"/>
      <c r="P14" s="13"/>
      <c r="Q14" s="13"/>
    </row>
    <row r="15" spans="1:17" ht="47.5" customHeight="1" x14ac:dyDescent="0.35">
      <c r="A15" s="116" t="s">
        <v>10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  <c r="L15" s="13"/>
      <c r="M15" s="13"/>
      <c r="N15" s="13"/>
      <c r="O15" s="13"/>
      <c r="P15" s="13"/>
      <c r="Q15" s="13"/>
    </row>
    <row r="16" spans="1:17" x14ac:dyDescent="0.3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10"/>
      <c r="L16" s="13"/>
      <c r="M16" s="13"/>
      <c r="N16" s="13"/>
      <c r="O16" s="13"/>
      <c r="P16" s="13"/>
      <c r="Q16" s="13"/>
    </row>
    <row r="17" spans="1:17" ht="23.5" x14ac:dyDescent="0.35">
      <c r="A17" s="49" t="s">
        <v>11</v>
      </c>
      <c r="B17" s="48"/>
      <c r="C17" s="48"/>
      <c r="D17" s="48"/>
      <c r="E17" s="48"/>
      <c r="F17" s="48"/>
      <c r="G17" s="48"/>
      <c r="H17" s="48"/>
      <c r="I17" s="48"/>
      <c r="J17" s="48"/>
      <c r="K17" s="13"/>
      <c r="L17" s="48"/>
      <c r="M17" s="13"/>
      <c r="N17" s="13"/>
      <c r="O17" s="13"/>
      <c r="P17" s="13"/>
      <c r="Q17" s="13"/>
    </row>
    <row r="18" spans="1:17" ht="36.65" customHeight="1" x14ac:dyDescent="0.35">
      <c r="A18" s="107" t="s">
        <v>1</v>
      </c>
      <c r="B18" s="108"/>
      <c r="C18" s="108"/>
      <c r="D18" s="108"/>
      <c r="E18" s="108"/>
      <c r="F18" s="108"/>
      <c r="G18" s="108"/>
      <c r="H18" s="108"/>
      <c r="I18" s="108"/>
      <c r="J18" s="109"/>
      <c r="K18" s="91">
        <f>'Locatie Leiden'!L15</f>
        <v>0</v>
      </c>
      <c r="L18" s="119"/>
      <c r="M18" s="120"/>
      <c r="N18" s="120"/>
      <c r="O18" s="120"/>
      <c r="P18" s="120"/>
      <c r="Q18" s="120"/>
    </row>
    <row r="19" spans="1:17" ht="36.75" customHeight="1" x14ac:dyDescent="0.35">
      <c r="A19" s="110" t="s">
        <v>8</v>
      </c>
      <c r="B19" s="111"/>
      <c r="C19" s="111"/>
      <c r="D19" s="111"/>
      <c r="E19" s="111"/>
      <c r="F19" s="111"/>
      <c r="G19" s="111"/>
      <c r="H19" s="111"/>
      <c r="I19" s="111"/>
      <c r="J19" s="112"/>
      <c r="K19" s="50">
        <f>'Locatie Leiden'!L29</f>
        <v>0</v>
      </c>
      <c r="L19" s="48"/>
      <c r="M19" s="13"/>
      <c r="N19" s="13"/>
      <c r="O19" s="13"/>
      <c r="P19" s="13"/>
      <c r="Q19" s="13"/>
    </row>
    <row r="20" spans="1:17" ht="24.75" customHeight="1" x14ac:dyDescent="0.35">
      <c r="A20" s="121" t="s">
        <v>3</v>
      </c>
      <c r="B20" s="122"/>
      <c r="C20" s="122"/>
      <c r="D20" s="122"/>
      <c r="E20" s="122"/>
      <c r="F20" s="122"/>
      <c r="G20" s="122"/>
      <c r="H20" s="122"/>
      <c r="I20" s="122"/>
      <c r="J20" s="123"/>
      <c r="K20" s="50">
        <f>'Locatie Leiden'!L39</f>
        <v>0</v>
      </c>
      <c r="L20" s="48"/>
      <c r="M20" s="13"/>
      <c r="N20" s="13"/>
      <c r="O20" s="13"/>
      <c r="P20" s="13"/>
      <c r="Q20" s="13"/>
    </row>
    <row r="21" spans="1:17" ht="24.75" customHeight="1" thickBot="1" x14ac:dyDescent="0.4">
      <c r="A21" s="113" t="s">
        <v>12</v>
      </c>
      <c r="B21" s="114"/>
      <c r="C21" s="114"/>
      <c r="D21" s="114"/>
      <c r="E21" s="114"/>
      <c r="F21" s="114"/>
      <c r="G21" s="114"/>
      <c r="H21" s="114"/>
      <c r="I21" s="114"/>
      <c r="J21" s="115"/>
      <c r="K21" s="91">
        <f>'Locatie Leiden'!L41</f>
        <v>0</v>
      </c>
      <c r="L21" s="48"/>
      <c r="M21" s="13"/>
      <c r="N21" s="13"/>
      <c r="O21" s="13"/>
      <c r="P21" s="13"/>
      <c r="Q21" s="13"/>
    </row>
    <row r="22" spans="1:17" ht="47.5" customHeight="1" x14ac:dyDescent="0.35">
      <c r="A22" s="116" t="s">
        <v>5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8"/>
      <c r="L22" s="13"/>
      <c r="M22" s="13"/>
      <c r="N22" s="13"/>
      <c r="O22" s="13"/>
      <c r="P22" s="13"/>
      <c r="Q22" s="13"/>
    </row>
    <row r="23" spans="1:17" x14ac:dyDescent="0.35">
      <c r="A23" s="13"/>
      <c r="B23" s="13"/>
      <c r="C23" s="13"/>
      <c r="D23" s="13"/>
      <c r="E23" s="13"/>
      <c r="F23" s="2"/>
      <c r="G23" s="2"/>
      <c r="H23" s="2"/>
      <c r="I23" s="2"/>
      <c r="J23" s="2"/>
      <c r="K23" s="2"/>
      <c r="L23" s="2"/>
      <c r="M23" s="25"/>
      <c r="N23" s="13"/>
      <c r="O23" s="13"/>
      <c r="P23" s="13"/>
      <c r="Q23" s="13"/>
    </row>
    <row r="24" spans="1:17" ht="23.5" x14ac:dyDescent="0.35">
      <c r="A24" s="104" t="s">
        <v>13</v>
      </c>
      <c r="B24" s="105"/>
      <c r="C24" s="105"/>
      <c r="D24" s="105"/>
      <c r="E24" s="105"/>
      <c r="F24" s="105"/>
      <c r="G24" s="105"/>
      <c r="H24" s="105"/>
      <c r="I24" s="106"/>
      <c r="J24" s="3"/>
      <c r="K24" s="55">
        <f>SUM(K21,K14,K7)</f>
        <v>0</v>
      </c>
      <c r="L24" s="2"/>
      <c r="M24" s="25"/>
      <c r="N24" s="13"/>
      <c r="O24" s="13"/>
      <c r="P24" s="13"/>
      <c r="Q24" s="13"/>
    </row>
    <row r="25" spans="1:17" x14ac:dyDescent="0.35">
      <c r="A25" s="13"/>
      <c r="B25" s="13"/>
      <c r="C25" s="13"/>
      <c r="D25" s="13"/>
      <c r="E25" s="13"/>
      <c r="F25" s="2"/>
      <c r="G25" s="2"/>
      <c r="H25" s="2"/>
      <c r="I25" s="2"/>
      <c r="J25" s="2"/>
      <c r="K25" s="2"/>
      <c r="L25" s="2"/>
      <c r="M25" s="25"/>
      <c r="N25" s="13"/>
      <c r="O25" s="13"/>
      <c r="P25" s="13"/>
      <c r="Q25" s="13"/>
    </row>
    <row r="26" spans="1:17" x14ac:dyDescent="0.35">
      <c r="A26" s="96" t="s">
        <v>14</v>
      </c>
      <c r="B26" s="97"/>
      <c r="C26" s="98" t="s">
        <v>15</v>
      </c>
      <c r="D26" s="99"/>
      <c r="E26" s="99"/>
      <c r="F26" s="99"/>
      <c r="G26" s="99"/>
      <c r="H26" s="99"/>
      <c r="I26" s="99"/>
      <c r="J26" s="99"/>
      <c r="K26" s="99"/>
      <c r="L26" s="100"/>
      <c r="M26" s="13"/>
      <c r="N26" s="13"/>
      <c r="O26" s="13"/>
      <c r="P26" s="13"/>
      <c r="Q26" s="13"/>
    </row>
    <row r="27" spans="1:17" x14ac:dyDescent="0.35">
      <c r="A27" s="96" t="s">
        <v>16</v>
      </c>
      <c r="B27" s="97"/>
      <c r="C27" s="101"/>
      <c r="D27" s="102"/>
      <c r="E27" s="102"/>
      <c r="F27" s="102"/>
      <c r="G27" s="102"/>
      <c r="H27" s="102"/>
      <c r="I27" s="102"/>
      <c r="J27" s="102"/>
      <c r="K27" s="102"/>
      <c r="L27" s="103"/>
      <c r="M27" s="13"/>
      <c r="N27" s="13"/>
      <c r="O27" s="13"/>
      <c r="P27" s="13"/>
      <c r="Q27" s="13"/>
    </row>
    <row r="28" spans="1:17" x14ac:dyDescent="0.35">
      <c r="A28" s="96" t="s">
        <v>17</v>
      </c>
      <c r="B28" s="97"/>
      <c r="C28" s="98"/>
      <c r="D28" s="99"/>
      <c r="E28" s="99"/>
      <c r="F28" s="99"/>
      <c r="G28" s="99"/>
      <c r="H28" s="99"/>
      <c r="I28" s="99"/>
      <c r="J28" s="99"/>
      <c r="K28" s="99"/>
      <c r="L28" s="100"/>
      <c r="M28" s="13"/>
      <c r="N28" s="13"/>
      <c r="O28" s="13"/>
      <c r="P28" s="13"/>
      <c r="Q28" s="13"/>
    </row>
    <row r="29" spans="1:17" x14ac:dyDescent="0.35">
      <c r="A29" s="96" t="s">
        <v>18</v>
      </c>
      <c r="B29" s="97"/>
      <c r="C29" s="98"/>
      <c r="D29" s="99"/>
      <c r="E29" s="99"/>
      <c r="F29" s="99"/>
      <c r="G29" s="99"/>
      <c r="H29" s="99"/>
      <c r="I29" s="99"/>
      <c r="J29" s="99"/>
      <c r="K29" s="99"/>
      <c r="L29" s="100"/>
      <c r="M29" s="13"/>
      <c r="N29" s="13"/>
      <c r="O29" s="13"/>
      <c r="P29" s="13"/>
      <c r="Q29" s="13"/>
    </row>
    <row r="30" spans="1:17" x14ac:dyDescent="0.35">
      <c r="A30" s="96" t="s">
        <v>19</v>
      </c>
      <c r="B30" s="97"/>
      <c r="C30" s="98"/>
      <c r="D30" s="99"/>
      <c r="E30" s="99"/>
      <c r="F30" s="99"/>
      <c r="G30" s="99"/>
      <c r="H30" s="99"/>
      <c r="I30" s="99"/>
      <c r="J30" s="99"/>
      <c r="K30" s="99"/>
      <c r="L30" s="100"/>
      <c r="M30" s="13"/>
      <c r="N30" s="13"/>
      <c r="O30" s="13"/>
      <c r="P30" s="13"/>
      <c r="Q30" s="13"/>
    </row>
    <row r="31" spans="1:17" ht="49" customHeight="1" x14ac:dyDescent="0.35">
      <c r="A31" s="96" t="s">
        <v>20</v>
      </c>
      <c r="B31" s="97"/>
      <c r="C31" s="98"/>
      <c r="D31" s="99"/>
      <c r="E31" s="99"/>
      <c r="F31" s="99"/>
      <c r="G31" s="99"/>
      <c r="H31" s="99"/>
      <c r="I31" s="99"/>
      <c r="J31" s="99"/>
      <c r="K31" s="99"/>
      <c r="L31" s="100"/>
      <c r="M31" s="13"/>
      <c r="N31" s="13"/>
      <c r="O31" s="13"/>
      <c r="P31" s="13"/>
      <c r="Q31" s="13"/>
    </row>
    <row r="32" spans="1:17" x14ac:dyDescent="0.35">
      <c r="A32" s="4"/>
      <c r="B32" s="4"/>
      <c r="C32" s="4"/>
      <c r="D32" s="4"/>
      <c r="E32" s="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</sheetData>
  <sheetProtection algorithmName="SHA-512" hashValue="KU61VnsoObg1llEvFz9F/H8nEq0dHTRu9Y/GdRckP7nKr/Nr7Wa1va8gVPFOYnRyWLuqkCKLJH3AE/HJs3lunQ==" saltValue="qy+b1jTneomKXQn9SpFdeg==" spinCount="100000" sheet="1" objects="1" scenarios="1"/>
  <mergeCells count="32">
    <mergeCell ref="L18:Q18"/>
    <mergeCell ref="A19:J19"/>
    <mergeCell ref="A20:J20"/>
    <mergeCell ref="A7:J7"/>
    <mergeCell ref="A1:K1"/>
    <mergeCell ref="A4:J4"/>
    <mergeCell ref="L4:Q4"/>
    <mergeCell ref="A5:J5"/>
    <mergeCell ref="A6:J6"/>
    <mergeCell ref="A13:J13"/>
    <mergeCell ref="A14:J14"/>
    <mergeCell ref="L11:Q11"/>
    <mergeCell ref="A8:K8"/>
    <mergeCell ref="A24:I24"/>
    <mergeCell ref="A18:J18"/>
    <mergeCell ref="A11:J11"/>
    <mergeCell ref="A12:J12"/>
    <mergeCell ref="A21:J21"/>
    <mergeCell ref="A15:K15"/>
    <mergeCell ref="A22:K22"/>
    <mergeCell ref="A26:B26"/>
    <mergeCell ref="C26:L26"/>
    <mergeCell ref="A31:B31"/>
    <mergeCell ref="C31:L31"/>
    <mergeCell ref="A27:B27"/>
    <mergeCell ref="C27:L27"/>
    <mergeCell ref="A28:B28"/>
    <mergeCell ref="C28:L28"/>
    <mergeCell ref="A29:B29"/>
    <mergeCell ref="C29:L29"/>
    <mergeCell ref="A30:B30"/>
    <mergeCell ref="C30:L30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8"/>
  <sheetViews>
    <sheetView zoomScale="85" zoomScaleNormal="85" workbookViewId="0">
      <selection activeCell="A20" sqref="A20:D20"/>
    </sheetView>
  </sheetViews>
  <sheetFormatPr defaultRowHeight="14.5" x14ac:dyDescent="0.35"/>
  <cols>
    <col min="1" max="1" width="45.453125" customWidth="1"/>
    <col min="2" max="3" width="15.453125" customWidth="1"/>
    <col min="4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7" ht="23.5" x14ac:dyDescent="0.35">
      <c r="A1" s="159" t="s">
        <v>21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7" ht="1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7" ht="18.5" x14ac:dyDescent="0.35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7" s="1" customFormat="1" ht="32.25" customHeight="1" x14ac:dyDescent="0.35">
      <c r="A4" s="56" t="s">
        <v>23</v>
      </c>
      <c r="B4" s="161" t="s">
        <v>24</v>
      </c>
      <c r="C4" s="161"/>
      <c r="D4" s="161"/>
      <c r="E4" s="57"/>
      <c r="F4" s="162" t="s">
        <v>25</v>
      </c>
      <c r="G4" s="163"/>
      <c r="H4" s="164"/>
      <c r="I4" s="165"/>
      <c r="J4" s="166"/>
      <c r="K4" s="166"/>
      <c r="L4" s="166"/>
      <c r="N4"/>
    </row>
    <row r="5" spans="1:17" s="1" customFormat="1" ht="29" x14ac:dyDescent="0.35">
      <c r="A5" s="59" t="s">
        <v>26</v>
      </c>
      <c r="B5" s="60" t="s">
        <v>27</v>
      </c>
      <c r="C5" s="60" t="s">
        <v>28</v>
      </c>
      <c r="D5" s="60" t="s">
        <v>29</v>
      </c>
      <c r="E5" s="57"/>
      <c r="F5" s="167" t="s">
        <v>30</v>
      </c>
      <c r="G5" s="168"/>
      <c r="H5" s="169"/>
      <c r="I5" s="165"/>
      <c r="J5" s="61"/>
      <c r="K5" s="10"/>
      <c r="L5" s="61"/>
      <c r="N5" s="5"/>
    </row>
    <row r="6" spans="1:17" x14ac:dyDescent="0.35">
      <c r="A6" s="62" t="s">
        <v>31</v>
      </c>
      <c r="B6" s="62">
        <v>7923.2199999999993</v>
      </c>
      <c r="C6" s="63"/>
      <c r="D6" s="50">
        <f>SUM(B6*C6)</f>
        <v>0</v>
      </c>
      <c r="E6" s="57"/>
      <c r="F6" s="170">
        <f>SUM(C6*0.35)</f>
        <v>0</v>
      </c>
      <c r="G6" s="171"/>
      <c r="H6" s="172"/>
      <c r="I6" s="165"/>
      <c r="J6" s="13"/>
      <c r="K6" s="10"/>
      <c r="L6" s="13"/>
      <c r="N6" s="6"/>
      <c r="O6" s="7"/>
      <c r="P6" s="8"/>
      <c r="Q6" s="8"/>
    </row>
    <row r="7" spans="1:17" x14ac:dyDescent="0.35">
      <c r="A7" s="62" t="s">
        <v>32</v>
      </c>
      <c r="B7" s="62">
        <v>368.63</v>
      </c>
      <c r="C7" s="64"/>
      <c r="D7" s="50">
        <f t="shared" ref="D7:D11" si="0">SUM(B7*C7)</f>
        <v>0</v>
      </c>
      <c r="E7" s="57"/>
      <c r="F7" s="170">
        <f t="shared" ref="F7:F10" si="1">SUM(C7*0.35)</f>
        <v>0</v>
      </c>
      <c r="G7" s="171"/>
      <c r="H7" s="172"/>
      <c r="I7" s="165"/>
      <c r="J7" s="31"/>
      <c r="K7" s="10"/>
      <c r="L7" s="31"/>
      <c r="N7" s="6"/>
    </row>
    <row r="8" spans="1:17" x14ac:dyDescent="0.35">
      <c r="A8" s="62" t="s">
        <v>33</v>
      </c>
      <c r="B8" s="62">
        <v>890.57999999999993</v>
      </c>
      <c r="C8" s="64"/>
      <c r="D8" s="50">
        <f t="shared" si="0"/>
        <v>0</v>
      </c>
      <c r="E8" s="57"/>
      <c r="F8" s="170">
        <f t="shared" si="1"/>
        <v>0</v>
      </c>
      <c r="G8" s="171"/>
      <c r="H8" s="172"/>
      <c r="I8" s="165"/>
      <c r="J8" s="31"/>
      <c r="K8" s="10"/>
      <c r="L8" s="31"/>
      <c r="N8" s="6"/>
      <c r="O8" s="8"/>
    </row>
    <row r="9" spans="1:17" x14ac:dyDescent="0.35">
      <c r="A9" s="62" t="s">
        <v>34</v>
      </c>
      <c r="B9" s="62">
        <v>2185.6099999999997</v>
      </c>
      <c r="C9" s="64"/>
      <c r="D9" s="50">
        <f t="shared" si="0"/>
        <v>0</v>
      </c>
      <c r="E9" s="57"/>
      <c r="F9" s="170">
        <f t="shared" si="1"/>
        <v>0</v>
      </c>
      <c r="G9" s="171"/>
      <c r="H9" s="172"/>
      <c r="I9" s="165"/>
      <c r="J9" s="31"/>
      <c r="K9" s="10"/>
      <c r="L9" s="31"/>
      <c r="N9" s="6"/>
      <c r="O9" s="8"/>
      <c r="P9" s="8"/>
    </row>
    <row r="10" spans="1:17" s="8" customFormat="1" x14ac:dyDescent="0.35">
      <c r="A10" s="62" t="s">
        <v>35</v>
      </c>
      <c r="B10" s="62">
        <v>486.22</v>
      </c>
      <c r="C10" s="64"/>
      <c r="D10" s="50">
        <f t="shared" si="0"/>
        <v>0</v>
      </c>
      <c r="E10" s="57"/>
      <c r="F10" s="170">
        <f t="shared" si="1"/>
        <v>0</v>
      </c>
      <c r="G10" s="171"/>
      <c r="H10" s="172"/>
      <c r="I10" s="165"/>
      <c r="J10" s="31"/>
      <c r="K10" s="10"/>
      <c r="L10" s="31"/>
      <c r="M10"/>
    </row>
    <row r="11" spans="1:17" s="8" customFormat="1" x14ac:dyDescent="0.35">
      <c r="A11" s="62" t="s">
        <v>36</v>
      </c>
      <c r="B11" s="62">
        <v>6966.2100000000009</v>
      </c>
      <c r="C11" s="64"/>
      <c r="D11" s="50">
        <f t="shared" si="0"/>
        <v>0</v>
      </c>
      <c r="E11" s="57"/>
      <c r="F11" s="170">
        <f t="shared" ref="F11" si="2">SUM(C11*0.35)</f>
        <v>0</v>
      </c>
      <c r="G11" s="171"/>
      <c r="H11" s="172"/>
      <c r="I11" s="165"/>
      <c r="J11" s="31"/>
      <c r="K11" s="10"/>
      <c r="L11" s="31"/>
      <c r="M11"/>
    </row>
    <row r="12" spans="1:17" s="8" customFormat="1" x14ac:dyDescent="0.35">
      <c r="A12" s="13"/>
      <c r="B12" s="13"/>
      <c r="C12" s="13"/>
      <c r="D12" s="13"/>
      <c r="E12" s="13"/>
      <c r="F12" s="13"/>
      <c r="G12" s="13"/>
      <c r="H12" s="13"/>
      <c r="I12" s="165"/>
      <c r="J12" s="31"/>
      <c r="K12" s="10"/>
      <c r="L12" s="31"/>
      <c r="M12"/>
    </row>
    <row r="13" spans="1:17" s="8" customFormat="1" x14ac:dyDescent="0.35">
      <c r="A13" s="45" t="s">
        <v>37</v>
      </c>
      <c r="B13" s="65">
        <f>SUM(B6:B11)</f>
        <v>18820.469999999998</v>
      </c>
      <c r="C13" s="10"/>
      <c r="D13" s="66"/>
      <c r="E13" s="44"/>
      <c r="F13" s="66"/>
      <c r="G13" s="10"/>
      <c r="H13" s="66"/>
      <c r="I13" s="165"/>
      <c r="J13" s="31"/>
      <c r="K13" s="10"/>
      <c r="L13" s="31"/>
      <c r="M13"/>
    </row>
    <row r="14" spans="1:17" s="8" customFormat="1" x14ac:dyDescent="0.35">
      <c r="A14" s="54"/>
      <c r="B14" s="66"/>
      <c r="C14" s="10"/>
      <c r="D14" s="66"/>
      <c r="E14" s="44"/>
      <c r="F14" s="66"/>
      <c r="G14" s="10"/>
      <c r="H14" s="66"/>
      <c r="I14" s="58"/>
      <c r="J14" s="31"/>
      <c r="K14" s="10"/>
      <c r="L14" s="31"/>
      <c r="M14"/>
    </row>
    <row r="15" spans="1:17" x14ac:dyDescent="0.35">
      <c r="A15" s="67" t="s">
        <v>38</v>
      </c>
      <c r="B15" s="67"/>
      <c r="C15" s="67"/>
      <c r="D15" s="67"/>
      <c r="E15" s="67"/>
      <c r="F15" s="67"/>
      <c r="G15" s="67"/>
      <c r="H15" s="67"/>
      <c r="I15" s="67"/>
      <c r="J15" s="68"/>
      <c r="K15" s="67"/>
      <c r="L15" s="79">
        <f>SUM(D6:D11)*12</f>
        <v>0</v>
      </c>
      <c r="N15" s="6"/>
      <c r="O15" s="8"/>
    </row>
    <row r="16" spans="1:17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N16" s="6"/>
      <c r="O16" s="8"/>
    </row>
    <row r="17" spans="1:21" ht="18.5" x14ac:dyDescent="0.35">
      <c r="A17" s="147" t="s">
        <v>39</v>
      </c>
      <c r="B17" s="148"/>
      <c r="C17" s="148"/>
      <c r="D17" s="148"/>
      <c r="E17" s="148"/>
      <c r="F17" s="156"/>
      <c r="G17" s="156"/>
      <c r="H17" s="156"/>
      <c r="I17" s="148"/>
      <c r="J17" s="148"/>
      <c r="K17" s="148"/>
      <c r="L17" s="149"/>
      <c r="N17" s="6"/>
      <c r="O17" s="8"/>
    </row>
    <row r="18" spans="1:21" ht="18.5" x14ac:dyDescent="0.35">
      <c r="A18" s="69"/>
      <c r="B18" s="13"/>
      <c r="C18" s="13"/>
      <c r="D18" s="13"/>
      <c r="E18" s="13"/>
      <c r="F18" s="70"/>
      <c r="G18" s="157" t="s">
        <v>40</v>
      </c>
      <c r="H18" s="158"/>
      <c r="I18" s="13"/>
      <c r="J18" s="13"/>
      <c r="K18" s="13"/>
      <c r="L18" s="71"/>
      <c r="N18" s="6"/>
      <c r="O18" s="8"/>
    </row>
    <row r="19" spans="1:21" s="1" customFormat="1" ht="72.5" x14ac:dyDescent="0.35">
      <c r="A19" s="155" t="s">
        <v>41</v>
      </c>
      <c r="B19" s="155"/>
      <c r="C19" s="155"/>
      <c r="D19" s="155"/>
      <c r="E19" s="10"/>
      <c r="F19" s="60" t="s">
        <v>42</v>
      </c>
      <c r="G19" s="60" t="s">
        <v>43</v>
      </c>
      <c r="H19" s="60" t="s">
        <v>44</v>
      </c>
      <c r="I19" s="10"/>
      <c r="J19" s="126" t="s">
        <v>45</v>
      </c>
      <c r="K19" s="127"/>
      <c r="L19" s="128"/>
      <c r="N19" s="6"/>
      <c r="O19" s="8"/>
      <c r="P19"/>
      <c r="Q19"/>
      <c r="R19"/>
      <c r="S19"/>
      <c r="T19"/>
      <c r="U19"/>
    </row>
    <row r="20" spans="1:21" s="1" customFormat="1" ht="44.5" customHeight="1" x14ac:dyDescent="0.35">
      <c r="A20" s="146" t="s">
        <v>46</v>
      </c>
      <c r="B20" s="146"/>
      <c r="C20" s="146"/>
      <c r="D20" s="146"/>
      <c r="E20" s="10"/>
      <c r="F20" s="11">
        <v>3</v>
      </c>
      <c r="G20" s="12">
        <v>6691</v>
      </c>
      <c r="H20" s="43"/>
      <c r="I20" s="10"/>
      <c r="J20" s="129">
        <f>SUM(F20*G20*H20)</f>
        <v>0</v>
      </c>
      <c r="K20" s="129"/>
      <c r="L20" s="129"/>
      <c r="N20" s="6"/>
      <c r="O20" s="8"/>
      <c r="P20"/>
      <c r="Q20"/>
      <c r="R20"/>
      <c r="S20"/>
      <c r="T20"/>
      <c r="U20"/>
    </row>
    <row r="21" spans="1:21" s="1" customFormat="1" ht="28.75" customHeight="1" x14ac:dyDescent="0.35">
      <c r="A21" s="146" t="s">
        <v>47</v>
      </c>
      <c r="B21" s="146"/>
      <c r="C21" s="146"/>
      <c r="D21" s="146"/>
      <c r="E21" s="13"/>
      <c r="F21" s="11">
        <v>3</v>
      </c>
      <c r="G21" s="12">
        <v>2175</v>
      </c>
      <c r="H21" s="43"/>
      <c r="I21" s="13"/>
      <c r="J21" s="129">
        <f t="shared" ref="J21:J31" si="3">SUM(F21*G21*H21)</f>
        <v>0</v>
      </c>
      <c r="K21" s="129"/>
      <c r="L21" s="129"/>
      <c r="N21" s="6"/>
      <c r="O21" s="8"/>
      <c r="P21"/>
      <c r="Q21"/>
      <c r="R21"/>
      <c r="S21"/>
      <c r="T21"/>
      <c r="U21"/>
    </row>
    <row r="22" spans="1:21" ht="24.75" customHeight="1" x14ac:dyDescent="0.35">
      <c r="A22" s="146" t="s">
        <v>48</v>
      </c>
      <c r="B22" s="146"/>
      <c r="C22" s="146"/>
      <c r="D22" s="146"/>
      <c r="E22" s="13"/>
      <c r="F22" s="11">
        <v>3</v>
      </c>
      <c r="G22" s="12">
        <v>1750</v>
      </c>
      <c r="H22" s="43"/>
      <c r="I22" s="13"/>
      <c r="J22" s="129">
        <f t="shared" si="3"/>
        <v>0</v>
      </c>
      <c r="K22" s="129"/>
      <c r="L22" s="129"/>
      <c r="N22" s="6"/>
      <c r="O22" s="8"/>
    </row>
    <row r="23" spans="1:21" ht="28.75" customHeight="1" x14ac:dyDescent="0.35">
      <c r="A23" s="146" t="s">
        <v>49</v>
      </c>
      <c r="B23" s="146"/>
      <c r="C23" s="146"/>
      <c r="D23" s="146"/>
      <c r="E23" s="13"/>
      <c r="F23" s="11">
        <v>1</v>
      </c>
      <c r="G23" s="12">
        <v>11950</v>
      </c>
      <c r="H23" s="43"/>
      <c r="I23" s="13"/>
      <c r="J23" s="129">
        <f t="shared" si="3"/>
        <v>0</v>
      </c>
      <c r="K23" s="129"/>
      <c r="L23" s="129"/>
      <c r="N23" s="6"/>
      <c r="O23" s="8"/>
    </row>
    <row r="24" spans="1:21" ht="28.75" customHeight="1" x14ac:dyDescent="0.35">
      <c r="A24" s="146" t="s">
        <v>50</v>
      </c>
      <c r="B24" s="146"/>
      <c r="C24" s="146"/>
      <c r="D24" s="146"/>
      <c r="E24" s="13"/>
      <c r="F24" s="11">
        <v>1</v>
      </c>
      <c r="G24" s="12">
        <v>205</v>
      </c>
      <c r="H24" s="43"/>
      <c r="I24" s="13"/>
      <c r="J24" s="129">
        <f t="shared" si="3"/>
        <v>0</v>
      </c>
      <c r="K24" s="129"/>
      <c r="L24" s="129"/>
      <c r="N24" s="6"/>
      <c r="O24" s="8"/>
    </row>
    <row r="25" spans="1:21" ht="44.25" customHeight="1" x14ac:dyDescent="0.35">
      <c r="A25" s="151" t="s">
        <v>51</v>
      </c>
      <c r="B25" s="152"/>
      <c r="C25" s="152"/>
      <c r="D25" s="153"/>
      <c r="E25" s="13"/>
      <c r="F25" s="11">
        <v>1</v>
      </c>
      <c r="G25" s="12">
        <v>365</v>
      </c>
      <c r="H25" s="43"/>
      <c r="I25" s="13"/>
      <c r="J25" s="129">
        <f t="shared" si="3"/>
        <v>0</v>
      </c>
      <c r="K25" s="129"/>
      <c r="L25" s="129"/>
      <c r="N25" s="6"/>
      <c r="O25" s="8"/>
    </row>
    <row r="26" spans="1:21" s="14" customFormat="1" ht="49.5" customHeight="1" x14ac:dyDescent="0.35">
      <c r="A26" s="151" t="s">
        <v>52</v>
      </c>
      <c r="B26" s="152"/>
      <c r="C26" s="152"/>
      <c r="D26" s="153"/>
      <c r="E26" s="13"/>
      <c r="F26" s="11">
        <v>1</v>
      </c>
      <c r="G26" s="12">
        <v>400</v>
      </c>
      <c r="H26" s="43"/>
      <c r="I26" s="13"/>
      <c r="J26" s="129">
        <f t="shared" si="3"/>
        <v>0</v>
      </c>
      <c r="K26" s="129"/>
      <c r="L26" s="129"/>
    </row>
    <row r="27" spans="1:21" s="14" customFormat="1" ht="28.75" customHeight="1" x14ac:dyDescent="0.35">
      <c r="A27" s="154" t="s">
        <v>53</v>
      </c>
      <c r="B27" s="154"/>
      <c r="C27" s="154"/>
      <c r="D27" s="154"/>
      <c r="E27" s="13"/>
      <c r="F27" s="11">
        <v>1</v>
      </c>
      <c r="G27" s="12">
        <v>18</v>
      </c>
      <c r="H27" s="43"/>
      <c r="I27" s="13"/>
      <c r="J27" s="129">
        <f t="shared" si="3"/>
        <v>0</v>
      </c>
      <c r="K27" s="129"/>
      <c r="L27" s="129"/>
    </row>
    <row r="28" spans="1:21" s="14" customFormat="1" ht="45.75" customHeight="1" x14ac:dyDescent="0.35">
      <c r="A28" s="146" t="s">
        <v>54</v>
      </c>
      <c r="B28" s="146"/>
      <c r="C28" s="146"/>
      <c r="D28" s="146"/>
      <c r="E28" s="13"/>
      <c r="F28" s="11">
        <v>1</v>
      </c>
      <c r="G28" s="12">
        <v>94</v>
      </c>
      <c r="H28" s="43"/>
      <c r="I28" s="13"/>
      <c r="J28" s="129">
        <f t="shared" si="3"/>
        <v>0</v>
      </c>
      <c r="K28" s="129"/>
      <c r="L28" s="129"/>
    </row>
    <row r="29" spans="1:21" s="14" customFormat="1" ht="35.25" customHeight="1" x14ac:dyDescent="0.35">
      <c r="A29" s="146" t="s">
        <v>55</v>
      </c>
      <c r="B29" s="146"/>
      <c r="C29" s="146"/>
      <c r="D29" s="146"/>
      <c r="E29" s="13"/>
      <c r="F29" s="11">
        <v>1</v>
      </c>
      <c r="G29" s="12">
        <v>35</v>
      </c>
      <c r="H29" s="43"/>
      <c r="I29" s="13"/>
      <c r="J29" s="129">
        <f t="shared" si="3"/>
        <v>0</v>
      </c>
      <c r="K29" s="129"/>
      <c r="L29" s="129"/>
    </row>
    <row r="30" spans="1:21" s="14" customFormat="1" ht="35.25" customHeight="1" x14ac:dyDescent="0.35">
      <c r="A30" s="146" t="s">
        <v>56</v>
      </c>
      <c r="B30" s="146"/>
      <c r="C30" s="146"/>
      <c r="D30" s="146"/>
      <c r="E30" s="13"/>
      <c r="F30" s="11">
        <v>1</v>
      </c>
      <c r="G30" s="12">
        <v>95</v>
      </c>
      <c r="H30" s="43"/>
      <c r="I30" s="13"/>
      <c r="J30" s="129">
        <f t="shared" si="3"/>
        <v>0</v>
      </c>
      <c r="K30" s="129"/>
      <c r="L30" s="129"/>
    </row>
    <row r="31" spans="1:21" s="14" customFormat="1" ht="28.75" customHeight="1" x14ac:dyDescent="0.35">
      <c r="A31" s="146" t="s">
        <v>57</v>
      </c>
      <c r="B31" s="146"/>
      <c r="C31" s="146"/>
      <c r="D31" s="146"/>
      <c r="E31" s="13"/>
      <c r="F31" s="11">
        <v>3</v>
      </c>
      <c r="G31" s="12">
        <v>53</v>
      </c>
      <c r="H31" s="43"/>
      <c r="I31" s="13"/>
      <c r="J31" s="129">
        <f t="shared" si="3"/>
        <v>0</v>
      </c>
      <c r="K31" s="129"/>
      <c r="L31" s="129"/>
    </row>
    <row r="32" spans="1:21" s="14" customFormat="1" ht="59.5" customHeight="1" x14ac:dyDescent="0.35">
      <c r="A32" s="146" t="s">
        <v>58</v>
      </c>
      <c r="B32" s="146"/>
      <c r="C32" s="146"/>
      <c r="D32" s="146"/>
      <c r="E32" s="16"/>
      <c r="F32" s="11">
        <v>1</v>
      </c>
      <c r="G32" s="93"/>
      <c r="H32" s="43"/>
      <c r="I32" s="13"/>
      <c r="J32" s="129">
        <f>SUM(F32*H32)</f>
        <v>0</v>
      </c>
      <c r="K32" s="129"/>
      <c r="L32" s="129"/>
    </row>
    <row r="33" spans="1:12" s="14" customFormat="1" ht="43.4" customHeight="1" x14ac:dyDescent="0.35">
      <c r="A33" s="146" t="s">
        <v>59</v>
      </c>
      <c r="B33" s="146"/>
      <c r="C33" s="146"/>
      <c r="D33" s="146"/>
      <c r="E33" s="16"/>
      <c r="F33" s="11">
        <v>1</v>
      </c>
      <c r="G33" s="93"/>
      <c r="H33" s="43"/>
      <c r="I33" s="13"/>
      <c r="J33" s="129">
        <f>SUM(F33*H33)</f>
        <v>0</v>
      </c>
      <c r="K33" s="129"/>
      <c r="L33" s="129"/>
    </row>
    <row r="34" spans="1:12" s="14" customFormat="1" x14ac:dyDescent="0.35">
      <c r="A34" s="73"/>
      <c r="B34" s="15"/>
      <c r="C34" s="16"/>
      <c r="D34" s="17"/>
      <c r="E34" s="16"/>
      <c r="F34" s="18"/>
      <c r="G34" s="19"/>
      <c r="H34" s="16"/>
      <c r="I34" s="16"/>
      <c r="J34" s="20"/>
      <c r="K34" s="20"/>
      <c r="L34" s="20"/>
    </row>
    <row r="35" spans="1:12" x14ac:dyDescent="0.35">
      <c r="A35" s="150" t="s">
        <v>8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75">
        <f>SUM(J20:L33)</f>
        <v>0</v>
      </c>
    </row>
    <row r="36" spans="1:12" s="14" customFormat="1" x14ac:dyDescent="0.35">
      <c r="A36" s="73"/>
      <c r="B36" s="15"/>
      <c r="C36" s="16"/>
      <c r="D36" s="17"/>
      <c r="E36" s="16"/>
      <c r="F36" s="18"/>
      <c r="G36" s="19"/>
      <c r="H36" s="16"/>
      <c r="I36" s="16"/>
      <c r="J36" s="20"/>
      <c r="K36" s="20"/>
      <c r="L36" s="20"/>
    </row>
    <row r="37" spans="1:12" ht="18.5" x14ac:dyDescent="0.35">
      <c r="A37" s="147" t="s">
        <v>60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9"/>
    </row>
    <row r="38" spans="1:12" s="1" customFormat="1" ht="43.5" x14ac:dyDescent="0.35">
      <c r="A38" s="143" t="s">
        <v>41</v>
      </c>
      <c r="B38" s="144"/>
      <c r="C38" s="144"/>
      <c r="D38" s="144"/>
      <c r="E38" s="144"/>
      <c r="F38" s="144"/>
      <c r="G38" s="145"/>
      <c r="H38" s="60" t="s">
        <v>42</v>
      </c>
      <c r="I38" s="72"/>
      <c r="J38" s="60" t="s">
        <v>61</v>
      </c>
      <c r="K38" s="72"/>
      <c r="L38" s="60" t="s">
        <v>62</v>
      </c>
    </row>
    <row r="39" spans="1:12" s="1" customFormat="1" ht="28.5" customHeight="1" x14ac:dyDescent="0.35">
      <c r="A39" s="138" t="s">
        <v>63</v>
      </c>
      <c r="B39" s="139"/>
      <c r="C39" s="139"/>
      <c r="D39" s="139"/>
      <c r="E39" s="139"/>
      <c r="F39" s="139"/>
      <c r="G39" s="140"/>
      <c r="H39" s="29">
        <v>104</v>
      </c>
      <c r="I39" s="72"/>
      <c r="J39" s="43"/>
      <c r="K39" s="65"/>
      <c r="L39" s="76">
        <f t="shared" ref="L39:L42" si="4">H39*J39</f>
        <v>0</v>
      </c>
    </row>
    <row r="40" spans="1:12" ht="36" customHeight="1" x14ac:dyDescent="0.35">
      <c r="A40" s="139" t="s">
        <v>64</v>
      </c>
      <c r="B40" s="139"/>
      <c r="C40" s="139"/>
      <c r="D40" s="139"/>
      <c r="E40" s="139"/>
      <c r="F40" s="139"/>
      <c r="G40" s="140"/>
      <c r="H40" s="11">
        <v>206</v>
      </c>
      <c r="I40" s="77"/>
      <c r="J40" s="43"/>
      <c r="K40" s="62"/>
      <c r="L40" s="76">
        <f t="shared" si="4"/>
        <v>0</v>
      </c>
    </row>
    <row r="41" spans="1:12" ht="36" customHeight="1" x14ac:dyDescent="0.35">
      <c r="A41" s="138" t="s">
        <v>65</v>
      </c>
      <c r="B41" s="139"/>
      <c r="C41" s="139"/>
      <c r="D41" s="139"/>
      <c r="E41" s="139"/>
      <c r="F41" s="139"/>
      <c r="G41" s="140"/>
      <c r="H41" s="11">
        <v>104</v>
      </c>
      <c r="I41" s="77"/>
      <c r="J41" s="43"/>
      <c r="K41" s="62"/>
      <c r="L41" s="76">
        <f t="shared" si="4"/>
        <v>0</v>
      </c>
    </row>
    <row r="42" spans="1:12" ht="71.5" customHeight="1" x14ac:dyDescent="0.35">
      <c r="A42" s="138" t="s">
        <v>66</v>
      </c>
      <c r="B42" s="139"/>
      <c r="C42" s="139"/>
      <c r="D42" s="139"/>
      <c r="E42" s="139"/>
      <c r="F42" s="139"/>
      <c r="G42" s="140"/>
      <c r="H42" s="11">
        <v>12</v>
      </c>
      <c r="I42" s="77"/>
      <c r="J42" s="43"/>
      <c r="K42" s="62"/>
      <c r="L42" s="76">
        <f t="shared" si="4"/>
        <v>0</v>
      </c>
    </row>
    <row r="43" spans="1:12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35">
      <c r="A44" s="74" t="s">
        <v>67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8">
        <f>SUM(L39:L42)</f>
        <v>0</v>
      </c>
    </row>
    <row r="45" spans="1:12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s="22" customFormat="1" ht="18.5" x14ac:dyDescent="0.45">
      <c r="A46" s="141" t="s">
        <v>68</v>
      </c>
      <c r="B46" s="142"/>
      <c r="C46" s="142"/>
      <c r="D46" s="142"/>
      <c r="E46" s="142"/>
      <c r="F46" s="142"/>
      <c r="G46" s="142"/>
      <c r="H46" s="142"/>
      <c r="I46" s="142"/>
      <c r="J46" s="88"/>
      <c r="K46" s="89"/>
      <c r="L46" s="90">
        <f>SUM(L15+L35+L44)</f>
        <v>0</v>
      </c>
    </row>
    <row r="47" spans="1:12" s="13" customFormat="1" x14ac:dyDescent="0.35"/>
    <row r="48" spans="1:12" s="13" customFormat="1" x14ac:dyDescent="0.35">
      <c r="A48" s="130" t="s">
        <v>14</v>
      </c>
      <c r="B48" s="131"/>
      <c r="C48" s="132"/>
      <c r="D48" s="133"/>
      <c r="E48" s="133"/>
      <c r="F48" s="133"/>
      <c r="G48" s="133"/>
      <c r="H48" s="133"/>
      <c r="I48" s="133"/>
      <c r="J48" s="133"/>
      <c r="K48" s="133"/>
      <c r="L48" s="134"/>
    </row>
    <row r="49" spans="1:12" s="13" customFormat="1" x14ac:dyDescent="0.35">
      <c r="A49" s="130" t="s">
        <v>16</v>
      </c>
      <c r="B49" s="131"/>
      <c r="C49" s="132"/>
      <c r="D49" s="133"/>
      <c r="E49" s="133"/>
      <c r="F49" s="133"/>
      <c r="G49" s="133"/>
      <c r="H49" s="133"/>
      <c r="I49" s="133"/>
      <c r="J49" s="133"/>
      <c r="K49" s="133"/>
      <c r="L49" s="134"/>
    </row>
    <row r="50" spans="1:12" s="13" customFormat="1" x14ac:dyDescent="0.35">
      <c r="A50" s="130" t="s">
        <v>17</v>
      </c>
      <c r="B50" s="131"/>
      <c r="C50" s="135"/>
      <c r="D50" s="136"/>
      <c r="E50" s="136"/>
      <c r="F50" s="136"/>
      <c r="G50" s="136"/>
      <c r="H50" s="136"/>
      <c r="I50" s="136"/>
      <c r="J50" s="136"/>
      <c r="K50" s="136"/>
      <c r="L50" s="137"/>
    </row>
    <row r="51" spans="1:12" s="13" customFormat="1" x14ac:dyDescent="0.35">
      <c r="A51" s="130" t="s">
        <v>18</v>
      </c>
      <c r="B51" s="131"/>
      <c r="C51" s="132"/>
      <c r="D51" s="133"/>
      <c r="E51" s="133"/>
      <c r="F51" s="133"/>
      <c r="G51" s="133"/>
      <c r="H51" s="133"/>
      <c r="I51" s="133"/>
      <c r="J51" s="133"/>
      <c r="K51" s="133"/>
      <c r="L51" s="134"/>
    </row>
    <row r="52" spans="1:12" s="13" customFormat="1" x14ac:dyDescent="0.35">
      <c r="A52" s="130" t="s">
        <v>19</v>
      </c>
      <c r="B52" s="131"/>
      <c r="C52" s="132"/>
      <c r="D52" s="133"/>
      <c r="E52" s="133"/>
      <c r="F52" s="133"/>
      <c r="G52" s="133"/>
      <c r="H52" s="133"/>
      <c r="I52" s="133"/>
      <c r="J52" s="133"/>
      <c r="K52" s="133"/>
      <c r="L52" s="134"/>
    </row>
    <row r="53" spans="1:12" s="13" customFormat="1" ht="49" customHeight="1" x14ac:dyDescent="0.35">
      <c r="A53" s="130" t="s">
        <v>20</v>
      </c>
      <c r="B53" s="131"/>
      <c r="C53" s="132"/>
      <c r="D53" s="133"/>
      <c r="E53" s="133"/>
      <c r="F53" s="133"/>
      <c r="G53" s="133"/>
      <c r="H53" s="133"/>
      <c r="I53" s="133"/>
      <c r="J53" s="133"/>
      <c r="K53" s="133"/>
      <c r="L53" s="134"/>
    </row>
    <row r="54" spans="1:12" s="13" customFormat="1" x14ac:dyDescent="0.35"/>
    <row r="55" spans="1:12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</sheetData>
  <sheetProtection algorithmName="SHA-512" hashValue="paKfrkt2o4Glj4uikzNBR3fmJjQXeB4Z1JpBzAAXYC931F5M1YOfR/d8x7dE7/iB3cfGWXIyWQeJdIw3vOXV+w==" saltValue="37GwHBnMHJFFdiwWbXq6QA==" spinCount="100000" sheet="1" objects="1" scenarios="1"/>
  <mergeCells count="65">
    <mergeCell ref="A17:L17"/>
    <mergeCell ref="G18:H18"/>
    <mergeCell ref="A1:L1"/>
    <mergeCell ref="A3:L3"/>
    <mergeCell ref="B4:D4"/>
    <mergeCell ref="F4:H4"/>
    <mergeCell ref="I4:I13"/>
    <mergeCell ref="J4:L4"/>
    <mergeCell ref="F5:H5"/>
    <mergeCell ref="F6:H6"/>
    <mergeCell ref="F7:H7"/>
    <mergeCell ref="F8:H8"/>
    <mergeCell ref="F9:H9"/>
    <mergeCell ref="F10:H10"/>
    <mergeCell ref="F11:H11"/>
    <mergeCell ref="A19:D19"/>
    <mergeCell ref="A20:D20"/>
    <mergeCell ref="A21:D21"/>
    <mergeCell ref="A23:D23"/>
    <mergeCell ref="A24:D24"/>
    <mergeCell ref="A22:D22"/>
    <mergeCell ref="A35:K35"/>
    <mergeCell ref="J25:L25"/>
    <mergeCell ref="J26:L26"/>
    <mergeCell ref="J27:L27"/>
    <mergeCell ref="J28:L28"/>
    <mergeCell ref="J33:L33"/>
    <mergeCell ref="A25:D25"/>
    <mergeCell ref="A26:D26"/>
    <mergeCell ref="A27:D27"/>
    <mergeCell ref="A28:D28"/>
    <mergeCell ref="A30:D30"/>
    <mergeCell ref="J29:L29"/>
    <mergeCell ref="J30:L30"/>
    <mergeCell ref="J31:L31"/>
    <mergeCell ref="J32:L32"/>
    <mergeCell ref="J24:L24"/>
    <mergeCell ref="A51:B51"/>
    <mergeCell ref="C51:L51"/>
    <mergeCell ref="A52:B52"/>
    <mergeCell ref="C52:L52"/>
    <mergeCell ref="A39:G39"/>
    <mergeCell ref="A40:G40"/>
    <mergeCell ref="A41:G41"/>
    <mergeCell ref="A42:G42"/>
    <mergeCell ref="A46:I46"/>
    <mergeCell ref="A38:G38"/>
    <mergeCell ref="A29:D29"/>
    <mergeCell ref="A31:D31"/>
    <mergeCell ref="A32:D32"/>
    <mergeCell ref="A33:D33"/>
    <mergeCell ref="A37:L37"/>
    <mergeCell ref="A53:B53"/>
    <mergeCell ref="C53:L53"/>
    <mergeCell ref="A48:B48"/>
    <mergeCell ref="C48:L48"/>
    <mergeCell ref="A49:B49"/>
    <mergeCell ref="C49:L49"/>
    <mergeCell ref="A50:B50"/>
    <mergeCell ref="C50:L50"/>
    <mergeCell ref="J19:L19"/>
    <mergeCell ref="J20:L20"/>
    <mergeCell ref="J21:L21"/>
    <mergeCell ref="J22:L22"/>
    <mergeCell ref="J23:L23"/>
  </mergeCells>
  <dataValidations count="2">
    <dataValidation type="custom" allowBlank="1" showInputMessage="1" showErrorMessage="1" errorTitle="onjuiste gegevensinvoer" error="maximaal twee cijfers achter de komma invoeren" promptTitle="validatie" prompt="maximaal vier cijfers achter de komma" sqref="C7:C11 J40:J42 H20:H33" xr:uid="{00000000-0002-0000-0100-000000000000}">
      <formula1>C7=ROUND(C7,4)</formula1>
    </dataValidation>
    <dataValidation type="custom" allowBlank="1" showInputMessage="1" showErrorMessage="1" errorTitle="onjuiste gegevensinvoer" error="maximaal vier cijfers achter de komma invoeren" promptTitle="validatie" prompt="maximaal vier cijfers achter de komma" sqref="C6 J39" xr:uid="{00000000-0002-0000-0100-000001000000}">
      <formula1>C6=ROUND(C6,4)</formula1>
    </dataValidation>
  </dataValidation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7"/>
  <sheetViews>
    <sheetView topLeftCell="A28" zoomScale="90" zoomScaleNormal="90" workbookViewId="0">
      <selection activeCell="A20" sqref="A20:D20"/>
    </sheetView>
  </sheetViews>
  <sheetFormatPr defaultRowHeight="14.5" x14ac:dyDescent="0.35"/>
  <cols>
    <col min="1" max="1" width="45.453125" customWidth="1"/>
    <col min="2" max="2" width="9.81640625" bestFit="1" customWidth="1"/>
    <col min="3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8" ht="23.5" x14ac:dyDescent="0.35">
      <c r="A1" s="159" t="s">
        <v>69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8" ht="1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O2" s="1"/>
      <c r="P2" s="1"/>
      <c r="Q2" s="1"/>
      <c r="R2" s="1"/>
    </row>
    <row r="3" spans="1:18" ht="18.5" x14ac:dyDescent="0.35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O3" s="1"/>
      <c r="P3" s="1"/>
      <c r="Q3" s="1"/>
      <c r="R3" s="1"/>
    </row>
    <row r="4" spans="1:18" s="1" customFormat="1" ht="30" customHeight="1" x14ac:dyDescent="0.35">
      <c r="A4" s="56" t="s">
        <v>23</v>
      </c>
      <c r="B4" s="161" t="s">
        <v>24</v>
      </c>
      <c r="C4" s="161"/>
      <c r="D4" s="161"/>
      <c r="E4" s="57"/>
      <c r="F4" s="179" t="s">
        <v>25</v>
      </c>
      <c r="G4" s="180"/>
      <c r="H4" s="181"/>
      <c r="I4" s="165"/>
      <c r="J4" s="166"/>
      <c r="K4" s="166"/>
      <c r="L4" s="166"/>
    </row>
    <row r="5" spans="1:18" s="1" customFormat="1" ht="43.5" x14ac:dyDescent="0.35">
      <c r="A5" s="59" t="s">
        <v>26</v>
      </c>
      <c r="B5" s="60" t="s">
        <v>27</v>
      </c>
      <c r="C5" s="60" t="s">
        <v>28</v>
      </c>
      <c r="D5" s="60" t="s">
        <v>29</v>
      </c>
      <c r="E5" s="57"/>
      <c r="F5" s="167" t="s">
        <v>28</v>
      </c>
      <c r="G5" s="168"/>
      <c r="H5" s="169"/>
      <c r="I5" s="165"/>
      <c r="J5" s="61"/>
      <c r="K5" s="165"/>
      <c r="L5" s="61"/>
    </row>
    <row r="6" spans="1:18" x14ac:dyDescent="0.35">
      <c r="A6" s="62" t="s">
        <v>31</v>
      </c>
      <c r="B6" s="62">
        <v>3564.63</v>
      </c>
      <c r="C6" s="80"/>
      <c r="D6" s="50">
        <f>SUM(B6*C6)</f>
        <v>0</v>
      </c>
      <c r="E6" s="57"/>
      <c r="F6" s="170">
        <f>SUM(C6*0.35)</f>
        <v>0</v>
      </c>
      <c r="G6" s="171"/>
      <c r="H6" s="172"/>
      <c r="I6" s="165"/>
      <c r="J6" s="31"/>
      <c r="K6" s="165"/>
      <c r="L6" s="31"/>
      <c r="N6" s="6"/>
      <c r="O6" s="33"/>
      <c r="P6" s="34"/>
      <c r="Q6" s="34"/>
      <c r="R6" s="1"/>
    </row>
    <row r="7" spans="1:18" x14ac:dyDescent="0.35">
      <c r="A7" s="62" t="s">
        <v>32</v>
      </c>
      <c r="B7" s="62">
        <v>37.08</v>
      </c>
      <c r="C7" s="43"/>
      <c r="D7" s="50">
        <f t="shared" ref="D7:D11" si="0">SUM(B7*C7)</f>
        <v>0</v>
      </c>
      <c r="E7" s="57"/>
      <c r="F7" s="170">
        <f t="shared" ref="F7:F10" si="1">SUM(C7*0.35)</f>
        <v>0</v>
      </c>
      <c r="G7" s="171"/>
      <c r="H7" s="172"/>
      <c r="I7" s="165"/>
      <c r="J7" s="31"/>
      <c r="K7" s="165"/>
      <c r="L7" s="31"/>
      <c r="N7" s="6"/>
      <c r="O7" s="1"/>
      <c r="P7" s="1"/>
      <c r="Q7" s="1"/>
      <c r="R7" s="1"/>
    </row>
    <row r="8" spans="1:18" x14ac:dyDescent="0.35">
      <c r="A8" s="62" t="s">
        <v>33</v>
      </c>
      <c r="B8" s="62">
        <v>263.95</v>
      </c>
      <c r="C8" s="43"/>
      <c r="D8" s="50">
        <f t="shared" si="0"/>
        <v>0</v>
      </c>
      <c r="E8" s="57"/>
      <c r="F8" s="170">
        <f t="shared" si="1"/>
        <v>0</v>
      </c>
      <c r="G8" s="171"/>
      <c r="H8" s="172"/>
      <c r="I8" s="165"/>
      <c r="J8" s="31"/>
      <c r="K8" s="165"/>
      <c r="L8" s="31"/>
      <c r="N8" s="6"/>
      <c r="O8" s="34"/>
      <c r="P8" s="1"/>
      <c r="Q8" s="1"/>
      <c r="R8" s="1"/>
    </row>
    <row r="9" spans="1:18" x14ac:dyDescent="0.35">
      <c r="A9" s="62" t="s">
        <v>34</v>
      </c>
      <c r="B9" s="62">
        <v>1154.01</v>
      </c>
      <c r="C9" s="43"/>
      <c r="D9" s="50">
        <f t="shared" si="0"/>
        <v>0</v>
      </c>
      <c r="E9" s="57"/>
      <c r="F9" s="170">
        <f t="shared" si="1"/>
        <v>0</v>
      </c>
      <c r="G9" s="171"/>
      <c r="H9" s="172"/>
      <c r="I9" s="165"/>
      <c r="J9" s="31"/>
      <c r="K9" s="165"/>
      <c r="L9" s="31"/>
      <c r="N9" s="6"/>
      <c r="O9" s="34"/>
      <c r="P9" s="34"/>
      <c r="Q9" s="1"/>
      <c r="R9" s="1"/>
    </row>
    <row r="10" spans="1:18" s="8" customFormat="1" x14ac:dyDescent="0.35">
      <c r="A10" s="62" t="s">
        <v>35</v>
      </c>
      <c r="B10" s="62">
        <v>117.34</v>
      </c>
      <c r="C10" s="43"/>
      <c r="D10" s="50">
        <f t="shared" si="0"/>
        <v>0</v>
      </c>
      <c r="E10" s="57"/>
      <c r="F10" s="170">
        <f t="shared" si="1"/>
        <v>0</v>
      </c>
      <c r="G10" s="171"/>
      <c r="H10" s="172"/>
      <c r="I10" s="165"/>
      <c r="J10" s="31"/>
      <c r="K10" s="165"/>
      <c r="L10" s="31"/>
      <c r="M10"/>
    </row>
    <row r="11" spans="1:18" s="8" customFormat="1" x14ac:dyDescent="0.35">
      <c r="A11" s="62" t="s">
        <v>36</v>
      </c>
      <c r="B11" s="62">
        <v>1470.12</v>
      </c>
      <c r="C11" s="43"/>
      <c r="D11" s="50">
        <f t="shared" si="0"/>
        <v>0</v>
      </c>
      <c r="E11" s="57"/>
      <c r="F11" s="170">
        <f t="shared" ref="F11" si="2">SUM(C11*0.35)</f>
        <v>0</v>
      </c>
      <c r="G11" s="171"/>
      <c r="H11" s="172"/>
      <c r="I11" s="165"/>
      <c r="J11" s="31"/>
      <c r="K11" s="165"/>
      <c r="L11" s="31"/>
      <c r="M11"/>
    </row>
    <row r="12" spans="1:18" s="8" customFormat="1" x14ac:dyDescent="0.35">
      <c r="A12" s="13"/>
      <c r="B12" s="13"/>
      <c r="C12" s="13"/>
      <c r="D12" s="13"/>
      <c r="E12" s="13"/>
      <c r="F12" s="13"/>
      <c r="G12" s="13"/>
      <c r="H12" s="13"/>
      <c r="I12" s="165"/>
      <c r="J12" s="31"/>
      <c r="K12" s="165"/>
      <c r="L12" s="31"/>
      <c r="M12"/>
    </row>
    <row r="13" spans="1:18" s="8" customFormat="1" x14ac:dyDescent="0.35">
      <c r="A13" s="45" t="s">
        <v>37</v>
      </c>
      <c r="B13" s="65">
        <f>SUM(B6:B11)</f>
        <v>6607.13</v>
      </c>
      <c r="C13" s="10"/>
      <c r="D13" s="66"/>
      <c r="E13" s="44"/>
      <c r="F13" s="66"/>
      <c r="G13" s="10"/>
      <c r="H13" s="66"/>
      <c r="I13" s="165"/>
      <c r="J13" s="31"/>
      <c r="K13" s="165"/>
      <c r="L13" s="31"/>
      <c r="M13"/>
    </row>
    <row r="14" spans="1:18" x14ac:dyDescent="0.35">
      <c r="A14" s="81"/>
      <c r="B14" s="13"/>
      <c r="C14" s="13"/>
      <c r="D14" s="66"/>
      <c r="E14" s="44"/>
      <c r="F14" s="13"/>
      <c r="G14" s="13"/>
      <c r="H14" s="66"/>
      <c r="I14" s="58"/>
      <c r="J14" s="9"/>
      <c r="K14" s="58"/>
      <c r="L14" s="9"/>
      <c r="N14" s="6"/>
      <c r="O14" s="8"/>
    </row>
    <row r="15" spans="1:18" x14ac:dyDescent="0.35">
      <c r="A15" s="67" t="s">
        <v>38</v>
      </c>
      <c r="B15" s="67"/>
      <c r="C15" s="67"/>
      <c r="D15" s="67"/>
      <c r="E15" s="67"/>
      <c r="F15" s="67"/>
      <c r="G15" s="67"/>
      <c r="H15" s="67"/>
      <c r="I15" s="67"/>
      <c r="J15" s="68"/>
      <c r="K15" s="67"/>
      <c r="L15" s="79">
        <f>SUM(D6:D11)*12</f>
        <v>0</v>
      </c>
      <c r="N15" s="6"/>
      <c r="O15" s="8"/>
    </row>
    <row r="16" spans="1:18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N16" s="6"/>
      <c r="O16" s="8"/>
    </row>
    <row r="17" spans="1:21" ht="18.5" x14ac:dyDescent="0.35">
      <c r="A17" s="160" t="s">
        <v>39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N17" s="6"/>
      <c r="O17" s="8"/>
    </row>
    <row r="18" spans="1:21" ht="18.5" x14ac:dyDescent="0.35">
      <c r="A18" s="82"/>
      <c r="B18" s="13"/>
      <c r="C18" s="13"/>
      <c r="D18" s="13"/>
      <c r="E18" s="13"/>
      <c r="F18" s="83"/>
      <c r="G18" s="177" t="s">
        <v>70</v>
      </c>
      <c r="H18" s="178"/>
      <c r="I18" s="25"/>
      <c r="J18" s="25"/>
      <c r="K18" s="13"/>
      <c r="L18" s="84"/>
      <c r="N18" s="6"/>
      <c r="O18" s="8"/>
    </row>
    <row r="19" spans="1:21" s="1" customFormat="1" ht="72.5" x14ac:dyDescent="0.35">
      <c r="A19" s="155" t="s">
        <v>41</v>
      </c>
      <c r="B19" s="155"/>
      <c r="C19" s="155"/>
      <c r="D19" s="155"/>
      <c r="E19" s="10"/>
      <c r="F19" s="60" t="s">
        <v>42</v>
      </c>
      <c r="G19" s="60" t="s">
        <v>43</v>
      </c>
      <c r="H19" s="60" t="s">
        <v>44</v>
      </c>
      <c r="I19" s="24"/>
      <c r="J19" s="173" t="s">
        <v>71</v>
      </c>
      <c r="K19" s="173"/>
      <c r="L19" s="173"/>
      <c r="N19" s="6"/>
      <c r="O19" s="8"/>
      <c r="P19"/>
      <c r="Q19"/>
      <c r="R19"/>
      <c r="S19"/>
      <c r="T19"/>
      <c r="U19"/>
    </row>
    <row r="20" spans="1:21" s="1" customFormat="1" ht="46.5" customHeight="1" x14ac:dyDescent="0.35">
      <c r="A20" s="146" t="s">
        <v>72</v>
      </c>
      <c r="B20" s="146"/>
      <c r="C20" s="146"/>
      <c r="D20" s="146"/>
      <c r="E20" s="10"/>
      <c r="F20" s="11">
        <v>12</v>
      </c>
      <c r="G20" s="23">
        <v>100</v>
      </c>
      <c r="H20" s="43"/>
      <c r="I20" s="24"/>
      <c r="J20" s="129">
        <f>SUM(F20*G20*H20)</f>
        <v>0</v>
      </c>
      <c r="K20" s="129"/>
      <c r="L20" s="129"/>
      <c r="N20" s="6"/>
      <c r="O20" s="8"/>
      <c r="P20"/>
      <c r="Q20"/>
      <c r="R20"/>
      <c r="S20"/>
      <c r="T20"/>
      <c r="U20"/>
    </row>
    <row r="21" spans="1:21" s="1" customFormat="1" ht="37" customHeight="1" x14ac:dyDescent="0.35">
      <c r="A21" s="146" t="s">
        <v>73</v>
      </c>
      <c r="B21" s="146"/>
      <c r="C21" s="146"/>
      <c r="D21" s="146"/>
      <c r="E21" s="13"/>
      <c r="F21" s="11">
        <v>12</v>
      </c>
      <c r="G21" s="23">
        <v>200</v>
      </c>
      <c r="H21" s="43"/>
      <c r="I21" s="25"/>
      <c r="J21" s="129">
        <f>SUM(F21*G21*H21)</f>
        <v>0</v>
      </c>
      <c r="K21" s="129"/>
      <c r="L21" s="129"/>
      <c r="N21" s="6"/>
      <c r="O21" s="8"/>
      <c r="P21"/>
      <c r="Q21"/>
      <c r="R21"/>
      <c r="S21"/>
      <c r="T21"/>
      <c r="U21"/>
    </row>
    <row r="22" spans="1:21" ht="42.75" customHeight="1" x14ac:dyDescent="0.35">
      <c r="A22" s="146" t="s">
        <v>74</v>
      </c>
      <c r="B22" s="146"/>
      <c r="C22" s="146"/>
      <c r="D22" s="146"/>
      <c r="E22" s="13"/>
      <c r="F22" s="11">
        <v>6</v>
      </c>
      <c r="G22" s="23">
        <v>1376</v>
      </c>
      <c r="H22" s="43"/>
      <c r="I22" s="25"/>
      <c r="J22" s="129">
        <f t="shared" ref="J22:J31" si="3">SUM(F22*G22*H22)</f>
        <v>0</v>
      </c>
      <c r="K22" s="129"/>
      <c r="L22" s="129"/>
      <c r="N22" s="6"/>
      <c r="O22" s="8"/>
    </row>
    <row r="23" spans="1:21" ht="41.25" customHeight="1" x14ac:dyDescent="0.35">
      <c r="A23" s="146" t="s">
        <v>75</v>
      </c>
      <c r="B23" s="146"/>
      <c r="C23" s="146"/>
      <c r="D23" s="146"/>
      <c r="E23" s="13"/>
      <c r="F23" s="11">
        <v>6</v>
      </c>
      <c r="G23" s="23">
        <v>404</v>
      </c>
      <c r="H23" s="43"/>
      <c r="I23" s="25"/>
      <c r="J23" s="129">
        <f t="shared" si="3"/>
        <v>0</v>
      </c>
      <c r="K23" s="129"/>
      <c r="L23" s="129"/>
      <c r="N23" s="6"/>
      <c r="O23" s="8"/>
    </row>
    <row r="24" spans="1:21" ht="26.5" customHeight="1" x14ac:dyDescent="0.35">
      <c r="A24" s="146" t="s">
        <v>76</v>
      </c>
      <c r="B24" s="146"/>
      <c r="C24" s="146"/>
      <c r="D24" s="146"/>
      <c r="E24" s="13"/>
      <c r="F24" s="11">
        <v>4</v>
      </c>
      <c r="G24" s="23">
        <v>100</v>
      </c>
      <c r="H24" s="43"/>
      <c r="I24" s="25"/>
      <c r="J24" s="129">
        <f t="shared" si="3"/>
        <v>0</v>
      </c>
      <c r="K24" s="129"/>
      <c r="L24" s="129"/>
      <c r="N24" s="6"/>
      <c r="O24" s="8"/>
    </row>
    <row r="25" spans="1:21" ht="33" customHeight="1" x14ac:dyDescent="0.35">
      <c r="A25" s="146" t="s">
        <v>77</v>
      </c>
      <c r="B25" s="146"/>
      <c r="C25" s="146"/>
      <c r="D25" s="146"/>
      <c r="E25" s="13"/>
      <c r="F25" s="11">
        <v>2</v>
      </c>
      <c r="G25" s="23">
        <v>1376</v>
      </c>
      <c r="H25" s="43"/>
      <c r="I25" s="25"/>
      <c r="J25" s="129">
        <f t="shared" si="3"/>
        <v>0</v>
      </c>
      <c r="K25" s="129"/>
      <c r="L25" s="129"/>
      <c r="N25" s="6"/>
      <c r="O25" s="8"/>
    </row>
    <row r="26" spans="1:21" s="14" customFormat="1" ht="26.5" customHeight="1" x14ac:dyDescent="0.35">
      <c r="A26" s="146" t="s">
        <v>78</v>
      </c>
      <c r="B26" s="146"/>
      <c r="C26" s="146"/>
      <c r="D26" s="146"/>
      <c r="E26" s="13"/>
      <c r="F26" s="11">
        <v>2</v>
      </c>
      <c r="G26" s="23">
        <v>37</v>
      </c>
      <c r="H26" s="43"/>
      <c r="I26" s="25"/>
      <c r="J26" s="129">
        <f t="shared" si="3"/>
        <v>0</v>
      </c>
      <c r="K26" s="129"/>
      <c r="L26" s="129"/>
    </row>
    <row r="27" spans="1:21" s="14" customFormat="1" ht="26.5" customHeight="1" x14ac:dyDescent="0.35">
      <c r="A27" s="146" t="s">
        <v>79</v>
      </c>
      <c r="B27" s="146"/>
      <c r="C27" s="146"/>
      <c r="D27" s="146"/>
      <c r="E27" s="13"/>
      <c r="F27" s="11">
        <v>1</v>
      </c>
      <c r="G27" s="23">
        <v>1167</v>
      </c>
      <c r="H27" s="43"/>
      <c r="I27" s="25"/>
      <c r="J27" s="129">
        <f t="shared" si="3"/>
        <v>0</v>
      </c>
      <c r="K27" s="129"/>
      <c r="L27" s="129"/>
    </row>
    <row r="28" spans="1:21" s="14" customFormat="1" ht="39" customHeight="1" x14ac:dyDescent="0.35">
      <c r="A28" s="146" t="s">
        <v>80</v>
      </c>
      <c r="B28" s="146"/>
      <c r="C28" s="146"/>
      <c r="D28" s="146"/>
      <c r="E28" s="13"/>
      <c r="F28" s="11">
        <v>1</v>
      </c>
      <c r="G28" s="23">
        <v>456</v>
      </c>
      <c r="H28" s="43"/>
      <c r="I28" s="25"/>
      <c r="J28" s="129">
        <f t="shared" si="3"/>
        <v>0</v>
      </c>
      <c r="K28" s="129"/>
      <c r="L28" s="129"/>
    </row>
    <row r="29" spans="1:21" s="14" customFormat="1" ht="48.65" customHeight="1" x14ac:dyDescent="0.35">
      <c r="A29" s="146" t="s">
        <v>81</v>
      </c>
      <c r="B29" s="146"/>
      <c r="C29" s="146"/>
      <c r="D29" s="146"/>
      <c r="E29" s="13"/>
      <c r="F29" s="11">
        <v>1</v>
      </c>
      <c r="G29" s="23">
        <v>309</v>
      </c>
      <c r="H29" s="43"/>
      <c r="I29" s="25"/>
      <c r="J29" s="129">
        <f t="shared" si="3"/>
        <v>0</v>
      </c>
      <c r="K29" s="129"/>
      <c r="L29" s="129"/>
    </row>
    <row r="30" spans="1:21" s="14" customFormat="1" ht="36" customHeight="1" x14ac:dyDescent="0.35">
      <c r="A30" s="146" t="s">
        <v>82</v>
      </c>
      <c r="B30" s="146"/>
      <c r="C30" s="146"/>
      <c r="D30" s="146"/>
      <c r="E30" s="13"/>
      <c r="F30" s="11">
        <v>1</v>
      </c>
      <c r="G30" s="23">
        <v>23</v>
      </c>
      <c r="H30" s="43"/>
      <c r="I30" s="25"/>
      <c r="J30" s="129">
        <f t="shared" si="3"/>
        <v>0</v>
      </c>
      <c r="K30" s="129"/>
      <c r="L30" s="129"/>
    </row>
    <row r="31" spans="1:21" s="14" customFormat="1" ht="43.5" customHeight="1" x14ac:dyDescent="0.35">
      <c r="A31" s="146" t="s">
        <v>83</v>
      </c>
      <c r="B31" s="146"/>
      <c r="C31" s="146"/>
      <c r="D31" s="146"/>
      <c r="E31" s="13"/>
      <c r="F31" s="11">
        <v>1</v>
      </c>
      <c r="G31" s="23">
        <v>2</v>
      </c>
      <c r="H31" s="43"/>
      <c r="I31" s="25"/>
      <c r="J31" s="129">
        <f t="shared" si="3"/>
        <v>0</v>
      </c>
      <c r="K31" s="129"/>
      <c r="L31" s="129"/>
    </row>
    <row r="32" spans="1:21" ht="16.5" customHeight="1" x14ac:dyDescent="0.35">
      <c r="A32" s="1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35">
      <c r="A33" s="150" t="s">
        <v>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78">
        <f>SUM(J20:J31)</f>
        <v>0</v>
      </c>
    </row>
    <row r="34" spans="1:12" ht="16.5" customHeight="1" x14ac:dyDescent="0.35">
      <c r="A34" s="1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85"/>
    </row>
    <row r="35" spans="1:12" ht="18.5" x14ac:dyDescent="0.35">
      <c r="A35" s="147" t="s">
        <v>60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9"/>
    </row>
    <row r="36" spans="1:12" s="1" customFormat="1" ht="43.5" x14ac:dyDescent="0.35">
      <c r="A36" s="143" t="s">
        <v>41</v>
      </c>
      <c r="B36" s="144"/>
      <c r="C36" s="144"/>
      <c r="D36" s="144"/>
      <c r="E36" s="144"/>
      <c r="F36" s="145"/>
      <c r="G36" s="72"/>
      <c r="H36" s="60" t="s">
        <v>42</v>
      </c>
      <c r="I36" s="72"/>
      <c r="J36" s="60" t="s">
        <v>84</v>
      </c>
      <c r="K36" s="72"/>
      <c r="L36" s="60" t="s">
        <v>71</v>
      </c>
    </row>
    <row r="37" spans="1:12" s="1" customFormat="1" ht="28.5" customHeight="1" x14ac:dyDescent="0.35">
      <c r="A37" s="138" t="s">
        <v>85</v>
      </c>
      <c r="B37" s="139"/>
      <c r="C37" s="139"/>
      <c r="D37" s="139"/>
      <c r="E37" s="139"/>
      <c r="F37" s="140"/>
      <c r="G37" s="72"/>
      <c r="H37" s="29">
        <v>12</v>
      </c>
      <c r="I37" s="72"/>
      <c r="J37" s="43"/>
      <c r="K37" s="65"/>
      <c r="L37" s="76">
        <f>SUM(H37*J37)</f>
        <v>0</v>
      </c>
    </row>
    <row r="38" spans="1:12" ht="36" customHeight="1" x14ac:dyDescent="0.35">
      <c r="A38" s="138" t="s">
        <v>86</v>
      </c>
      <c r="B38" s="139">
        <v>0</v>
      </c>
      <c r="C38" s="139">
        <v>0</v>
      </c>
      <c r="D38" s="139">
        <v>0</v>
      </c>
      <c r="E38" s="139">
        <v>0</v>
      </c>
      <c r="F38" s="140">
        <v>0</v>
      </c>
      <c r="G38" s="77"/>
      <c r="H38" s="29">
        <v>12</v>
      </c>
      <c r="I38" s="77"/>
      <c r="J38" s="43"/>
      <c r="K38" s="62"/>
      <c r="L38" s="76">
        <f t="shared" ref="L38:L42" si="4">SUM(H38*J38)</f>
        <v>0</v>
      </c>
    </row>
    <row r="39" spans="1:12" ht="36" customHeight="1" x14ac:dyDescent="0.35">
      <c r="A39" s="138" t="s">
        <v>87</v>
      </c>
      <c r="B39" s="139">
        <v>0</v>
      </c>
      <c r="C39" s="139">
        <v>0</v>
      </c>
      <c r="D39" s="139">
        <v>0</v>
      </c>
      <c r="E39" s="139">
        <v>0</v>
      </c>
      <c r="F39" s="140">
        <v>0</v>
      </c>
      <c r="G39" s="77"/>
      <c r="H39" s="29">
        <v>260</v>
      </c>
      <c r="I39" s="77"/>
      <c r="J39" s="43"/>
      <c r="K39" s="62"/>
      <c r="L39" s="76">
        <f t="shared" si="4"/>
        <v>0</v>
      </c>
    </row>
    <row r="40" spans="1:12" ht="57" customHeight="1" x14ac:dyDescent="0.35">
      <c r="A40" s="174" t="s">
        <v>88</v>
      </c>
      <c r="B40" s="175">
        <v>0</v>
      </c>
      <c r="C40" s="175">
        <v>0</v>
      </c>
      <c r="D40" s="175">
        <v>0</v>
      </c>
      <c r="E40" s="175">
        <v>0</v>
      </c>
      <c r="F40" s="176">
        <v>0</v>
      </c>
      <c r="G40" s="77"/>
      <c r="H40" s="95">
        <v>52</v>
      </c>
      <c r="I40" s="77"/>
      <c r="J40" s="43"/>
      <c r="K40" s="62"/>
      <c r="L40" s="76">
        <f t="shared" si="4"/>
        <v>0</v>
      </c>
    </row>
    <row r="41" spans="1:12" ht="34.5" customHeight="1" x14ac:dyDescent="0.35">
      <c r="A41" s="138" t="s">
        <v>89</v>
      </c>
      <c r="B41" s="139">
        <v>0</v>
      </c>
      <c r="C41" s="139">
        <v>0</v>
      </c>
      <c r="D41" s="139">
        <v>0</v>
      </c>
      <c r="E41" s="139">
        <v>0</v>
      </c>
      <c r="F41" s="140">
        <v>0</v>
      </c>
      <c r="G41" s="77"/>
      <c r="H41" s="29">
        <v>260</v>
      </c>
      <c r="I41" s="77"/>
      <c r="J41" s="43"/>
      <c r="K41" s="62"/>
      <c r="L41" s="76">
        <f t="shared" si="4"/>
        <v>0</v>
      </c>
    </row>
    <row r="42" spans="1:12" ht="39.75" customHeight="1" x14ac:dyDescent="0.35">
      <c r="A42" s="138" t="s">
        <v>90</v>
      </c>
      <c r="B42" s="139">
        <v>0</v>
      </c>
      <c r="C42" s="139">
        <v>0</v>
      </c>
      <c r="D42" s="139">
        <v>0</v>
      </c>
      <c r="E42" s="139">
        <v>0</v>
      </c>
      <c r="F42" s="140">
        <v>0</v>
      </c>
      <c r="G42" s="77"/>
      <c r="H42" s="29">
        <v>52</v>
      </c>
      <c r="I42" s="77"/>
      <c r="J42" s="43"/>
      <c r="K42" s="62"/>
      <c r="L42" s="76">
        <f t="shared" si="4"/>
        <v>0</v>
      </c>
    </row>
    <row r="43" spans="1:12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35">
      <c r="A44" s="74" t="s">
        <v>67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8">
        <f>SUM(L37:L42)</f>
        <v>0</v>
      </c>
    </row>
    <row r="45" spans="1:12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s="22" customFormat="1" ht="18.5" x14ac:dyDescent="0.45">
      <c r="A46" s="141" t="s">
        <v>91</v>
      </c>
      <c r="B46" s="142"/>
      <c r="C46" s="142"/>
      <c r="D46" s="142"/>
      <c r="E46" s="142"/>
      <c r="F46" s="142"/>
      <c r="G46" s="142"/>
      <c r="H46" s="142"/>
      <c r="I46" s="142"/>
      <c r="J46" s="88"/>
      <c r="K46" s="89"/>
      <c r="L46" s="90">
        <f>SUM(L15+L33+L44)</f>
        <v>0</v>
      </c>
    </row>
    <row r="47" spans="1:12" s="13" customFormat="1" x14ac:dyDescent="0.35"/>
    <row r="48" spans="1:12" s="13" customFormat="1" x14ac:dyDescent="0.35">
      <c r="A48" s="130" t="s">
        <v>14</v>
      </c>
      <c r="B48" s="131"/>
      <c r="C48" s="132"/>
      <c r="D48" s="133"/>
      <c r="E48" s="133"/>
      <c r="F48" s="133"/>
      <c r="G48" s="133"/>
      <c r="H48" s="133"/>
      <c r="I48" s="133"/>
      <c r="J48" s="133"/>
      <c r="K48" s="133"/>
      <c r="L48" s="134"/>
    </row>
    <row r="49" spans="1:12" s="13" customFormat="1" x14ac:dyDescent="0.35">
      <c r="A49" s="130" t="s">
        <v>16</v>
      </c>
      <c r="B49" s="131"/>
      <c r="C49" s="132"/>
      <c r="D49" s="133"/>
      <c r="E49" s="133"/>
      <c r="F49" s="133"/>
      <c r="G49" s="133"/>
      <c r="H49" s="133"/>
      <c r="I49" s="133"/>
      <c r="J49" s="133"/>
      <c r="K49" s="133"/>
      <c r="L49" s="134"/>
    </row>
    <row r="50" spans="1:12" s="13" customFormat="1" x14ac:dyDescent="0.35">
      <c r="A50" s="130" t="s">
        <v>17</v>
      </c>
      <c r="B50" s="131"/>
      <c r="C50" s="135"/>
      <c r="D50" s="136"/>
      <c r="E50" s="136"/>
      <c r="F50" s="136"/>
      <c r="G50" s="136"/>
      <c r="H50" s="136"/>
      <c r="I50" s="136"/>
      <c r="J50" s="136"/>
      <c r="K50" s="136"/>
      <c r="L50" s="137"/>
    </row>
    <row r="51" spans="1:12" s="13" customFormat="1" x14ac:dyDescent="0.35">
      <c r="A51" s="130" t="s">
        <v>18</v>
      </c>
      <c r="B51" s="131"/>
      <c r="C51" s="132"/>
      <c r="D51" s="133"/>
      <c r="E51" s="133"/>
      <c r="F51" s="133"/>
      <c r="G51" s="133"/>
      <c r="H51" s="133"/>
      <c r="I51" s="133"/>
      <c r="J51" s="133"/>
      <c r="K51" s="133"/>
      <c r="L51" s="134"/>
    </row>
    <row r="52" spans="1:12" s="13" customFormat="1" x14ac:dyDescent="0.35">
      <c r="A52" s="130" t="s">
        <v>19</v>
      </c>
      <c r="B52" s="131"/>
      <c r="C52" s="132"/>
      <c r="D52" s="133"/>
      <c r="E52" s="133"/>
      <c r="F52" s="133"/>
      <c r="G52" s="133"/>
      <c r="H52" s="133"/>
      <c r="I52" s="133"/>
      <c r="J52" s="133"/>
      <c r="K52" s="133"/>
      <c r="L52" s="134"/>
    </row>
    <row r="53" spans="1:12" s="13" customFormat="1" ht="49" customHeight="1" x14ac:dyDescent="0.35">
      <c r="A53" s="130" t="s">
        <v>20</v>
      </c>
      <c r="B53" s="131"/>
      <c r="C53" s="132"/>
      <c r="D53" s="133"/>
      <c r="E53" s="133"/>
      <c r="F53" s="133"/>
      <c r="G53" s="133"/>
      <c r="H53" s="133"/>
      <c r="I53" s="133"/>
      <c r="J53" s="133"/>
      <c r="K53" s="133"/>
      <c r="L53" s="134"/>
    </row>
    <row r="54" spans="1:12" s="13" customFormat="1" x14ac:dyDescent="0.35"/>
    <row r="55" spans="1:12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</sheetData>
  <sheetProtection algorithmName="SHA-512" hashValue="RMzC10ndZ4HPfiXrRCjqCKUyEtWp59Qvxy3ZrdEqaoWtE3Kk9I9CoQiZ7XLCfriUhSq+jbF99JhH1kDkPFoZKg==" saltValue="j6U0eBKEOAYDt3JqH/+lCw==" spinCount="100000" sheet="1" objects="1" scenarios="1"/>
  <mergeCells count="64">
    <mergeCell ref="A22:D22"/>
    <mergeCell ref="A1:L1"/>
    <mergeCell ref="A3:L3"/>
    <mergeCell ref="B4:D4"/>
    <mergeCell ref="F4:H4"/>
    <mergeCell ref="I4:I13"/>
    <mergeCell ref="J4:L4"/>
    <mergeCell ref="K5:K13"/>
    <mergeCell ref="F5:H5"/>
    <mergeCell ref="F6:H6"/>
    <mergeCell ref="F7:H7"/>
    <mergeCell ref="F8:H8"/>
    <mergeCell ref="F9:H9"/>
    <mergeCell ref="F10:H10"/>
    <mergeCell ref="F11:H11"/>
    <mergeCell ref="A17:L17"/>
    <mergeCell ref="G18:H18"/>
    <mergeCell ref="A19:D19"/>
    <mergeCell ref="A20:D20"/>
    <mergeCell ref="A21:D21"/>
    <mergeCell ref="A37:F37"/>
    <mergeCell ref="A23:D23"/>
    <mergeCell ref="A24:D24"/>
    <mergeCell ref="A25:D25"/>
    <mergeCell ref="A26:D26"/>
    <mergeCell ref="A27:D27"/>
    <mergeCell ref="A28:D28"/>
    <mergeCell ref="A33:K33"/>
    <mergeCell ref="A29:D29"/>
    <mergeCell ref="A30:D30"/>
    <mergeCell ref="A31:D31"/>
    <mergeCell ref="A35:L35"/>
    <mergeCell ref="A36:F36"/>
    <mergeCell ref="A48:B48"/>
    <mergeCell ref="C48:L48"/>
    <mergeCell ref="A38:F38"/>
    <mergeCell ref="A39:F39"/>
    <mergeCell ref="A41:F41"/>
    <mergeCell ref="A42:F42"/>
    <mergeCell ref="A46:I46"/>
    <mergeCell ref="A40:F40"/>
    <mergeCell ref="A52:B52"/>
    <mergeCell ref="C52:L52"/>
    <mergeCell ref="A53:B53"/>
    <mergeCell ref="C53:L53"/>
    <mergeCell ref="A49:B49"/>
    <mergeCell ref="C49:L49"/>
    <mergeCell ref="A50:B50"/>
    <mergeCell ref="C50:L50"/>
    <mergeCell ref="A51:B51"/>
    <mergeCell ref="C51:L51"/>
    <mergeCell ref="J19:L19"/>
    <mergeCell ref="J20:L20"/>
    <mergeCell ref="J21:L21"/>
    <mergeCell ref="J22:L22"/>
    <mergeCell ref="J23:L23"/>
    <mergeCell ref="J29:L29"/>
    <mergeCell ref="J30:L30"/>
    <mergeCell ref="J31:L31"/>
    <mergeCell ref="J24:L24"/>
    <mergeCell ref="J25:L25"/>
    <mergeCell ref="J26:L26"/>
    <mergeCell ref="J27:L27"/>
    <mergeCell ref="J28:L28"/>
  </mergeCells>
  <dataValidations count="1">
    <dataValidation type="custom" allowBlank="1" showInputMessage="1" showErrorMessage="1" errorTitle="onjuiste gegevensinvoer" error="maximaal vier cijfers achter de komma invoeren" promptTitle="validatie" prompt="maximaal vier cijfers achter de komma" sqref="H20:H31 C6:C11 J37:J42" xr:uid="{00000000-0002-0000-0200-000000000000}">
      <formula1>C6=ROUND(C6,4)</formula1>
    </dataValidation>
  </dataValidations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9"/>
  <sheetViews>
    <sheetView workbookViewId="0">
      <selection activeCell="J10" sqref="J10"/>
    </sheetView>
  </sheetViews>
  <sheetFormatPr defaultRowHeight="14.5" x14ac:dyDescent="0.35"/>
  <cols>
    <col min="1" max="1" width="45.453125" customWidth="1"/>
    <col min="2" max="2" width="9.81640625" bestFit="1" customWidth="1"/>
    <col min="3" max="4" width="12.81640625" customWidth="1"/>
    <col min="5" max="5" width="3.54296875" customWidth="1"/>
    <col min="6" max="6" width="12.54296875" customWidth="1"/>
    <col min="7" max="7" width="13.54296875" customWidth="1"/>
    <col min="8" max="8" width="12.81640625" customWidth="1"/>
    <col min="9" max="9" width="2.453125" customWidth="1"/>
    <col min="10" max="10" width="25.453125" customWidth="1"/>
    <col min="11" max="11" width="2.54296875" customWidth="1"/>
    <col min="12" max="12" width="24.1796875" customWidth="1"/>
    <col min="14" max="14" width="11.54296875" bestFit="1" customWidth="1"/>
  </cols>
  <sheetData>
    <row r="1" spans="1:17" ht="23.5" x14ac:dyDescent="0.35">
      <c r="A1" s="186" t="s">
        <v>92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  <c r="N1" s="14"/>
    </row>
    <row r="2" spans="1:17" ht="1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5"/>
    </row>
    <row r="3" spans="1:17" ht="18.5" x14ac:dyDescent="0.35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N3" s="5"/>
    </row>
    <row r="4" spans="1:17" s="1" customFormat="1" ht="28.5" customHeight="1" x14ac:dyDescent="0.35">
      <c r="A4" s="56" t="s">
        <v>23</v>
      </c>
      <c r="B4" s="189" t="s">
        <v>24</v>
      </c>
      <c r="C4" s="190"/>
      <c r="D4" s="191"/>
      <c r="E4" s="57"/>
      <c r="F4" s="162" t="s">
        <v>25</v>
      </c>
      <c r="G4" s="163"/>
      <c r="H4" s="164"/>
      <c r="I4" s="165"/>
      <c r="J4" s="166"/>
      <c r="K4" s="166"/>
      <c r="L4" s="166"/>
      <c r="N4" s="26"/>
    </row>
    <row r="5" spans="1:17" s="1" customFormat="1" ht="43.5" x14ac:dyDescent="0.35">
      <c r="A5" s="59" t="s">
        <v>26</v>
      </c>
      <c r="B5" s="60" t="s">
        <v>27</v>
      </c>
      <c r="C5" s="60" t="s">
        <v>28</v>
      </c>
      <c r="D5" s="60" t="s">
        <v>29</v>
      </c>
      <c r="E5" s="57"/>
      <c r="F5" s="167" t="s">
        <v>28</v>
      </c>
      <c r="G5" s="168"/>
      <c r="H5" s="169"/>
      <c r="I5" s="165"/>
      <c r="J5" s="61"/>
      <c r="K5" s="165"/>
      <c r="L5" s="61"/>
      <c r="N5" s="5"/>
    </row>
    <row r="6" spans="1:17" x14ac:dyDescent="0.35">
      <c r="A6" s="62" t="s">
        <v>31</v>
      </c>
      <c r="B6" s="62">
        <v>4621.1299999999992</v>
      </c>
      <c r="C6" s="86"/>
      <c r="D6" s="50">
        <f>SUM(B6*C6)</f>
        <v>0</v>
      </c>
      <c r="E6" s="57"/>
      <c r="F6" s="170">
        <f>SUM(C6*0.35)</f>
        <v>0</v>
      </c>
      <c r="G6" s="171"/>
      <c r="H6" s="172"/>
      <c r="I6" s="165"/>
      <c r="J6" s="35"/>
      <c r="K6" s="165"/>
      <c r="L6" s="35"/>
      <c r="N6" s="6"/>
      <c r="O6" s="7"/>
      <c r="P6" s="8"/>
      <c r="Q6" s="8"/>
    </row>
    <row r="7" spans="1:17" x14ac:dyDescent="0.35">
      <c r="A7" s="62" t="s">
        <v>32</v>
      </c>
      <c r="B7" s="62">
        <v>125.86999999999999</v>
      </c>
      <c r="C7" s="86"/>
      <c r="D7" s="50">
        <f t="shared" ref="D7:D11" si="0">SUM(B7*C7)</f>
        <v>0</v>
      </c>
      <c r="E7" s="57"/>
      <c r="F7" s="170">
        <f t="shared" ref="F7:F10" si="1">SUM(C7*0.35)</f>
        <v>0</v>
      </c>
      <c r="G7" s="171"/>
      <c r="H7" s="172"/>
      <c r="I7" s="165"/>
      <c r="J7" s="35"/>
      <c r="K7" s="165"/>
      <c r="L7" s="35"/>
      <c r="N7" s="6"/>
    </row>
    <row r="8" spans="1:17" x14ac:dyDescent="0.35">
      <c r="A8" s="62" t="s">
        <v>33</v>
      </c>
      <c r="B8" s="62">
        <v>223.4</v>
      </c>
      <c r="C8" s="86"/>
      <c r="D8" s="50">
        <f t="shared" si="0"/>
        <v>0</v>
      </c>
      <c r="E8" s="57"/>
      <c r="F8" s="170">
        <f t="shared" si="1"/>
        <v>0</v>
      </c>
      <c r="G8" s="171"/>
      <c r="H8" s="172"/>
      <c r="I8" s="165"/>
      <c r="J8" s="35"/>
      <c r="K8" s="165"/>
      <c r="L8" s="35"/>
      <c r="N8" s="6"/>
      <c r="O8" s="8"/>
    </row>
    <row r="9" spans="1:17" x14ac:dyDescent="0.35">
      <c r="A9" s="62" t="s">
        <v>34</v>
      </c>
      <c r="B9" s="62">
        <v>841.93</v>
      </c>
      <c r="C9" s="86"/>
      <c r="D9" s="50">
        <f t="shared" si="0"/>
        <v>0</v>
      </c>
      <c r="E9" s="57"/>
      <c r="F9" s="170">
        <f t="shared" si="1"/>
        <v>0</v>
      </c>
      <c r="G9" s="171"/>
      <c r="H9" s="172"/>
      <c r="I9" s="165"/>
      <c r="J9" s="35"/>
      <c r="K9" s="165"/>
      <c r="L9" s="35"/>
      <c r="N9" s="6"/>
      <c r="O9" s="8"/>
      <c r="P9" s="8"/>
    </row>
    <row r="10" spans="1:17" s="8" customFormat="1" x14ac:dyDescent="0.35">
      <c r="A10" s="62" t="s">
        <v>35</v>
      </c>
      <c r="B10" s="62">
        <v>255.04000000000005</v>
      </c>
      <c r="C10" s="86"/>
      <c r="D10" s="50">
        <f t="shared" si="0"/>
        <v>0</v>
      </c>
      <c r="E10" s="57"/>
      <c r="F10" s="170">
        <f t="shared" si="1"/>
        <v>0</v>
      </c>
      <c r="G10" s="171"/>
      <c r="H10" s="172"/>
      <c r="I10" s="165"/>
      <c r="J10" s="35"/>
      <c r="K10" s="165"/>
      <c r="L10" s="35"/>
      <c r="M10"/>
    </row>
    <row r="11" spans="1:17" s="8" customFormat="1" x14ac:dyDescent="0.35">
      <c r="A11" s="62" t="s">
        <v>36</v>
      </c>
      <c r="B11" s="62">
        <v>2088.41</v>
      </c>
      <c r="C11" s="86"/>
      <c r="D11" s="50">
        <f t="shared" si="0"/>
        <v>0</v>
      </c>
      <c r="E11" s="57"/>
      <c r="F11" s="170">
        <f t="shared" ref="F11" si="2">SUM(C11*0.35)</f>
        <v>0</v>
      </c>
      <c r="G11" s="171"/>
      <c r="H11" s="172"/>
      <c r="I11" s="165"/>
      <c r="J11" s="35"/>
      <c r="K11" s="165"/>
      <c r="L11" s="35"/>
      <c r="M11"/>
    </row>
    <row r="12" spans="1:17" s="8" customFormat="1" x14ac:dyDescent="0.35">
      <c r="A12" s="13"/>
      <c r="B12" s="13"/>
      <c r="C12" s="13"/>
      <c r="D12" s="13"/>
      <c r="E12" s="13"/>
      <c r="F12" s="13"/>
      <c r="G12" s="13"/>
      <c r="H12" s="13"/>
      <c r="I12" s="165"/>
      <c r="J12" s="35"/>
      <c r="K12" s="165"/>
      <c r="L12" s="35"/>
      <c r="M12"/>
    </row>
    <row r="13" spans="1:17" s="8" customFormat="1" x14ac:dyDescent="0.35">
      <c r="A13" s="45" t="s">
        <v>37</v>
      </c>
      <c r="B13" s="65">
        <f>SUM(B6:B11)</f>
        <v>8155.7799999999988</v>
      </c>
      <c r="C13" s="10"/>
      <c r="D13" s="66"/>
      <c r="E13" s="44"/>
      <c r="F13" s="66"/>
      <c r="G13" s="10"/>
      <c r="H13" s="66"/>
      <c r="I13" s="165"/>
      <c r="J13" s="35"/>
      <c r="K13" s="165"/>
      <c r="L13" s="35"/>
      <c r="M13"/>
    </row>
    <row r="14" spans="1:17" x14ac:dyDescent="0.35">
      <c r="A14" s="81"/>
      <c r="B14" s="13"/>
      <c r="C14" s="13"/>
      <c r="D14" s="66"/>
      <c r="E14" s="44"/>
      <c r="F14" s="13"/>
      <c r="G14" s="13"/>
      <c r="H14" s="66"/>
      <c r="I14" s="58"/>
      <c r="J14" s="9"/>
      <c r="K14" s="58"/>
      <c r="L14" s="9"/>
      <c r="N14" s="6"/>
      <c r="O14" s="8"/>
    </row>
    <row r="15" spans="1:17" x14ac:dyDescent="0.35">
      <c r="A15" s="67" t="s">
        <v>38</v>
      </c>
      <c r="B15" s="67"/>
      <c r="C15" s="67"/>
      <c r="D15" s="67"/>
      <c r="E15" s="67"/>
      <c r="F15" s="67"/>
      <c r="G15" s="67"/>
      <c r="H15" s="67"/>
      <c r="I15" s="67"/>
      <c r="J15" s="68"/>
      <c r="K15" s="67"/>
      <c r="L15" s="79">
        <f>SUM(D6:D11)*12</f>
        <v>0</v>
      </c>
      <c r="N15" s="6"/>
      <c r="O15" s="8"/>
    </row>
    <row r="16" spans="1:17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N16" s="6"/>
      <c r="O16" s="8"/>
    </row>
    <row r="17" spans="1:21" ht="18.5" x14ac:dyDescent="0.35">
      <c r="A17" s="147" t="s">
        <v>39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9"/>
      <c r="N17" s="6"/>
      <c r="O17" s="8"/>
    </row>
    <row r="18" spans="1:21" ht="18.5" x14ac:dyDescent="0.35">
      <c r="A18" s="82"/>
      <c r="B18" s="13"/>
      <c r="C18" s="13"/>
      <c r="D18" s="13"/>
      <c r="E18" s="13"/>
      <c r="F18" s="83"/>
      <c r="G18" s="157" t="s">
        <v>93</v>
      </c>
      <c r="H18" s="158"/>
      <c r="I18" s="13"/>
      <c r="J18" s="13"/>
      <c r="K18" s="13"/>
      <c r="L18" s="84"/>
      <c r="N18" s="6"/>
      <c r="O18" s="8"/>
    </row>
    <row r="19" spans="1:21" s="1" customFormat="1" ht="72.5" x14ac:dyDescent="0.35">
      <c r="A19" s="155" t="s">
        <v>41</v>
      </c>
      <c r="B19" s="155"/>
      <c r="C19" s="155"/>
      <c r="D19" s="155"/>
      <c r="E19" s="10"/>
      <c r="F19" s="60" t="s">
        <v>42</v>
      </c>
      <c r="G19" s="60" t="s">
        <v>43</v>
      </c>
      <c r="H19" s="60" t="s">
        <v>94</v>
      </c>
      <c r="I19" s="10"/>
      <c r="J19" s="185" t="s">
        <v>71</v>
      </c>
      <c r="K19" s="185"/>
      <c r="L19" s="185"/>
      <c r="N19" s="6"/>
      <c r="P19"/>
      <c r="Q19"/>
      <c r="R19"/>
      <c r="S19"/>
      <c r="T19"/>
      <c r="U19"/>
    </row>
    <row r="20" spans="1:21" s="1" customFormat="1" ht="76.5" customHeight="1" x14ac:dyDescent="0.35">
      <c r="A20" s="151" t="s">
        <v>95</v>
      </c>
      <c r="B20" s="152"/>
      <c r="C20" s="152"/>
      <c r="D20" s="153"/>
      <c r="E20" s="10"/>
      <c r="F20" s="11">
        <v>12</v>
      </c>
      <c r="G20" s="27">
        <v>100</v>
      </c>
      <c r="H20" s="43"/>
      <c r="I20" s="10"/>
      <c r="J20" s="129">
        <f t="shared" ref="J20:J26" si="3">SUM(F20*G20*H20)</f>
        <v>0</v>
      </c>
      <c r="K20" s="129"/>
      <c r="L20" s="129"/>
      <c r="N20" s="6"/>
      <c r="U20"/>
    </row>
    <row r="21" spans="1:21" s="1" customFormat="1" ht="99" customHeight="1" x14ac:dyDescent="0.35">
      <c r="A21" s="151" t="s">
        <v>96</v>
      </c>
      <c r="B21" s="152"/>
      <c r="C21" s="152"/>
      <c r="D21" s="153"/>
      <c r="E21" s="13"/>
      <c r="F21" s="11">
        <v>4</v>
      </c>
      <c r="G21" s="27">
        <v>1504</v>
      </c>
      <c r="H21" s="43"/>
      <c r="I21" s="13"/>
      <c r="J21" s="129">
        <f t="shared" si="3"/>
        <v>0</v>
      </c>
      <c r="K21" s="129"/>
      <c r="L21" s="129"/>
      <c r="N21" s="6"/>
      <c r="U21"/>
    </row>
    <row r="22" spans="1:21" ht="54.75" customHeight="1" x14ac:dyDescent="0.35">
      <c r="A22" s="151" t="s">
        <v>97</v>
      </c>
      <c r="B22" s="152"/>
      <c r="C22" s="152"/>
      <c r="D22" s="153"/>
      <c r="E22" s="13"/>
      <c r="F22" s="11">
        <v>2</v>
      </c>
      <c r="G22" s="28">
        <v>123</v>
      </c>
      <c r="H22" s="43"/>
      <c r="I22" s="13"/>
      <c r="J22" s="129">
        <f t="shared" si="3"/>
        <v>0</v>
      </c>
      <c r="K22" s="129"/>
      <c r="L22" s="129"/>
      <c r="N22" s="6"/>
      <c r="P22" s="7"/>
      <c r="Q22" s="8"/>
      <c r="R22" s="8"/>
    </row>
    <row r="23" spans="1:21" ht="50.25" customHeight="1" x14ac:dyDescent="0.35">
      <c r="A23" s="151" t="s">
        <v>98</v>
      </c>
      <c r="B23" s="152"/>
      <c r="C23" s="152"/>
      <c r="D23" s="153"/>
      <c r="E23" s="13"/>
      <c r="F23" s="11">
        <v>4</v>
      </c>
      <c r="G23" s="28">
        <v>161</v>
      </c>
      <c r="H23" s="43"/>
      <c r="I23" s="13"/>
      <c r="J23" s="129">
        <f t="shared" si="3"/>
        <v>0</v>
      </c>
      <c r="K23" s="129"/>
      <c r="L23" s="129"/>
      <c r="N23" s="6"/>
      <c r="O23" s="6"/>
    </row>
    <row r="24" spans="1:21" ht="54" customHeight="1" x14ac:dyDescent="0.35">
      <c r="A24" s="151" t="s">
        <v>99</v>
      </c>
      <c r="B24" s="152"/>
      <c r="C24" s="152"/>
      <c r="D24" s="153"/>
      <c r="E24" s="13"/>
      <c r="F24" s="11">
        <v>1</v>
      </c>
      <c r="G24" s="28">
        <v>863</v>
      </c>
      <c r="H24" s="43"/>
      <c r="I24" s="13"/>
      <c r="J24" s="129">
        <f t="shared" si="3"/>
        <v>0</v>
      </c>
      <c r="K24" s="129"/>
      <c r="L24" s="129"/>
      <c r="N24" s="6"/>
      <c r="O24" s="8"/>
    </row>
    <row r="25" spans="1:21" ht="29.25" customHeight="1" x14ac:dyDescent="0.35">
      <c r="A25" s="151" t="s">
        <v>100</v>
      </c>
      <c r="B25" s="152"/>
      <c r="C25" s="152"/>
      <c r="D25" s="153"/>
      <c r="E25" s="13"/>
      <c r="F25" s="11">
        <v>1</v>
      </c>
      <c r="G25" s="28">
        <v>50</v>
      </c>
      <c r="H25" s="43"/>
      <c r="I25" s="13"/>
      <c r="J25" s="129">
        <f t="shared" si="3"/>
        <v>0</v>
      </c>
      <c r="K25" s="129"/>
      <c r="L25" s="129"/>
      <c r="N25" s="6"/>
      <c r="O25" s="8"/>
    </row>
    <row r="26" spans="1:21" s="30" customFormat="1" ht="37.5" customHeight="1" x14ac:dyDescent="0.35">
      <c r="A26" s="151" t="s">
        <v>101</v>
      </c>
      <c r="B26" s="152"/>
      <c r="C26" s="152"/>
      <c r="D26" s="153"/>
      <c r="E26" s="21"/>
      <c r="F26" s="29">
        <v>1</v>
      </c>
      <c r="G26" s="28">
        <v>192</v>
      </c>
      <c r="H26" s="43"/>
      <c r="I26" s="21"/>
      <c r="J26" s="129">
        <f t="shared" si="3"/>
        <v>0</v>
      </c>
      <c r="K26" s="129"/>
      <c r="L26" s="129"/>
    </row>
    <row r="27" spans="1:21" s="30" customFormat="1" ht="37.5" customHeight="1" x14ac:dyDescent="0.35">
      <c r="A27" s="182" t="s">
        <v>102</v>
      </c>
      <c r="B27" s="183"/>
      <c r="C27" s="183"/>
      <c r="D27" s="184"/>
      <c r="E27" s="21"/>
      <c r="F27" s="29">
        <v>2</v>
      </c>
      <c r="G27" s="94"/>
      <c r="H27" s="43"/>
      <c r="I27" s="21"/>
      <c r="J27" s="129">
        <f>SUM(F27*H27)</f>
        <v>0</v>
      </c>
      <c r="K27" s="129"/>
      <c r="L27" s="129"/>
    </row>
    <row r="28" spans="1:21" s="14" customFormat="1" x14ac:dyDescent="0.35">
      <c r="A28" s="73"/>
      <c r="B28" s="16"/>
      <c r="C28" s="16"/>
      <c r="D28" s="16"/>
      <c r="E28" s="16"/>
      <c r="F28" s="15"/>
      <c r="G28" s="16"/>
      <c r="H28" s="17"/>
      <c r="I28" s="16"/>
      <c r="J28" s="20"/>
      <c r="K28" s="20"/>
      <c r="L28" s="20"/>
    </row>
    <row r="29" spans="1:21" x14ac:dyDescent="0.35">
      <c r="A29" s="150" t="s">
        <v>8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75">
        <f>SUM(J20:J27)</f>
        <v>0</v>
      </c>
    </row>
    <row r="30" spans="1:21" s="14" customFormat="1" x14ac:dyDescent="0.35">
      <c r="A30" s="73"/>
      <c r="B30" s="16"/>
      <c r="C30" s="16"/>
      <c r="D30" s="16"/>
      <c r="E30" s="16"/>
      <c r="F30" s="15"/>
      <c r="G30" s="16"/>
      <c r="H30" s="17"/>
      <c r="I30" s="16"/>
      <c r="J30" s="20"/>
      <c r="K30" s="20"/>
      <c r="L30" s="20"/>
    </row>
    <row r="31" spans="1:21" ht="18.5" x14ac:dyDescent="0.35">
      <c r="A31" s="147" t="s">
        <v>60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9"/>
    </row>
    <row r="32" spans="1:21" s="1" customFormat="1" ht="43.5" x14ac:dyDescent="0.35">
      <c r="A32" s="143" t="s">
        <v>41</v>
      </c>
      <c r="B32" s="144"/>
      <c r="C32" s="144"/>
      <c r="D32" s="144"/>
      <c r="E32" s="144"/>
      <c r="F32" s="145"/>
      <c r="G32" s="72"/>
      <c r="H32" s="60" t="s">
        <v>42</v>
      </c>
      <c r="I32" s="72"/>
      <c r="J32" s="60" t="s">
        <v>84</v>
      </c>
      <c r="K32" s="72"/>
      <c r="L32" s="60" t="s">
        <v>45</v>
      </c>
    </row>
    <row r="33" spans="1:12" s="1" customFormat="1" ht="27.65" customHeight="1" x14ac:dyDescent="0.35">
      <c r="A33" s="154" t="s">
        <v>103</v>
      </c>
      <c r="B33" s="154"/>
      <c r="C33" s="154"/>
      <c r="D33" s="154"/>
      <c r="E33" s="154"/>
      <c r="F33" s="154"/>
      <c r="G33" s="72"/>
      <c r="H33" s="29">
        <v>12</v>
      </c>
      <c r="I33" s="10"/>
      <c r="J33" s="43"/>
      <c r="K33" s="10"/>
      <c r="L33" s="92">
        <f>H33*J33</f>
        <v>0</v>
      </c>
    </row>
    <row r="34" spans="1:12" s="1" customFormat="1" ht="30.75" customHeight="1" x14ac:dyDescent="0.35">
      <c r="A34" s="182" t="s">
        <v>104</v>
      </c>
      <c r="B34" s="183"/>
      <c r="C34" s="183"/>
      <c r="D34" s="183"/>
      <c r="E34" s="183"/>
      <c r="F34" s="184"/>
      <c r="G34" s="72"/>
      <c r="H34" s="29">
        <v>2</v>
      </c>
      <c r="I34" s="10"/>
      <c r="J34" s="43"/>
      <c r="K34" s="10"/>
      <c r="L34" s="92">
        <f t="shared" ref="L34:L37" si="4">H34*J34</f>
        <v>0</v>
      </c>
    </row>
    <row r="35" spans="1:12" s="1" customFormat="1" ht="30.75" customHeight="1" x14ac:dyDescent="0.35">
      <c r="A35" s="182" t="s">
        <v>105</v>
      </c>
      <c r="B35" s="183"/>
      <c r="C35" s="183"/>
      <c r="D35" s="183"/>
      <c r="E35" s="183"/>
      <c r="F35" s="184"/>
      <c r="G35" s="72"/>
      <c r="H35" s="29">
        <v>12</v>
      </c>
      <c r="I35" s="10"/>
      <c r="J35" s="43"/>
      <c r="K35" s="10"/>
      <c r="L35" s="92">
        <f t="shared" si="4"/>
        <v>0</v>
      </c>
    </row>
    <row r="36" spans="1:12" s="14" customFormat="1" ht="35.25" customHeight="1" x14ac:dyDescent="0.35">
      <c r="A36" s="154" t="s">
        <v>106</v>
      </c>
      <c r="B36" s="154"/>
      <c r="C36" s="154"/>
      <c r="D36" s="154"/>
      <c r="E36" s="154"/>
      <c r="F36" s="154"/>
      <c r="G36" s="36"/>
      <c r="H36" s="40">
        <v>4</v>
      </c>
      <c r="I36" s="41"/>
      <c r="J36" s="43"/>
      <c r="K36" s="42"/>
      <c r="L36" s="92">
        <f t="shared" si="4"/>
        <v>0</v>
      </c>
    </row>
    <row r="37" spans="1:12" s="14" customFormat="1" ht="28.75" customHeight="1" x14ac:dyDescent="0.35">
      <c r="A37" s="154" t="s">
        <v>107</v>
      </c>
      <c r="B37" s="154"/>
      <c r="C37" s="154"/>
      <c r="D37" s="154"/>
      <c r="E37" s="154"/>
      <c r="F37" s="154"/>
      <c r="G37" s="36"/>
      <c r="H37" s="40">
        <v>2</v>
      </c>
      <c r="I37" s="41"/>
      <c r="J37" s="43"/>
      <c r="K37" s="42"/>
      <c r="L37" s="92">
        <f t="shared" si="4"/>
        <v>0</v>
      </c>
    </row>
    <row r="38" spans="1:12" s="14" customFormat="1" ht="16.5" customHeight="1" x14ac:dyDescent="0.35">
      <c r="A38" s="87"/>
      <c r="B38" s="87"/>
      <c r="C38" s="87"/>
      <c r="D38" s="87"/>
      <c r="E38" s="87"/>
      <c r="F38" s="87"/>
      <c r="G38" s="16"/>
      <c r="H38" s="37"/>
      <c r="I38" s="16"/>
      <c r="J38" s="39"/>
      <c r="K38" s="32"/>
      <c r="L38" s="38"/>
    </row>
    <row r="39" spans="1:12" x14ac:dyDescent="0.35">
      <c r="A39" s="74" t="s">
        <v>67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8">
        <f>SUM(L33:L37)</f>
        <v>0</v>
      </c>
    </row>
    <row r="40" spans="1:12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s="22" customFormat="1" ht="18.5" x14ac:dyDescent="0.45">
      <c r="A41" s="141" t="s">
        <v>108</v>
      </c>
      <c r="B41" s="142"/>
      <c r="C41" s="142"/>
      <c r="D41" s="142"/>
      <c r="E41" s="142"/>
      <c r="F41" s="142"/>
      <c r="G41" s="142"/>
      <c r="H41" s="142"/>
      <c r="I41" s="142"/>
      <c r="J41" s="88"/>
      <c r="K41" s="89"/>
      <c r="L41" s="90">
        <f>SUM(L15+L29+L39)</f>
        <v>0</v>
      </c>
    </row>
    <row r="42" spans="1:12" s="13" customFormat="1" x14ac:dyDescent="0.35"/>
    <row r="43" spans="1:12" s="13" customFormat="1" x14ac:dyDescent="0.35">
      <c r="A43" s="130" t="s">
        <v>14</v>
      </c>
      <c r="B43" s="131"/>
      <c r="C43" s="132"/>
      <c r="D43" s="133"/>
      <c r="E43" s="133"/>
      <c r="F43" s="133"/>
      <c r="G43" s="133"/>
      <c r="H43" s="133"/>
      <c r="I43" s="133"/>
      <c r="J43" s="133"/>
      <c r="K43" s="133"/>
      <c r="L43" s="134"/>
    </row>
    <row r="44" spans="1:12" s="13" customFormat="1" x14ac:dyDescent="0.35">
      <c r="A44" s="130" t="s">
        <v>16</v>
      </c>
      <c r="B44" s="131"/>
      <c r="C44" s="132"/>
      <c r="D44" s="133"/>
      <c r="E44" s="133"/>
      <c r="F44" s="133"/>
      <c r="G44" s="133"/>
      <c r="H44" s="133"/>
      <c r="I44" s="133"/>
      <c r="J44" s="133"/>
      <c r="K44" s="133"/>
      <c r="L44" s="134"/>
    </row>
    <row r="45" spans="1:12" s="13" customFormat="1" x14ac:dyDescent="0.35">
      <c r="A45" s="130" t="s">
        <v>17</v>
      </c>
      <c r="B45" s="131"/>
      <c r="C45" s="135"/>
      <c r="D45" s="136"/>
      <c r="E45" s="136"/>
      <c r="F45" s="136"/>
      <c r="G45" s="136"/>
      <c r="H45" s="136"/>
      <c r="I45" s="136"/>
      <c r="J45" s="136"/>
      <c r="K45" s="136"/>
      <c r="L45" s="137"/>
    </row>
    <row r="46" spans="1:12" s="13" customFormat="1" x14ac:dyDescent="0.35">
      <c r="A46" s="130" t="s">
        <v>18</v>
      </c>
      <c r="B46" s="131"/>
      <c r="C46" s="132"/>
      <c r="D46" s="133"/>
      <c r="E46" s="133"/>
      <c r="F46" s="133"/>
      <c r="G46" s="133"/>
      <c r="H46" s="133"/>
      <c r="I46" s="133"/>
      <c r="J46" s="133"/>
      <c r="K46" s="133"/>
      <c r="L46" s="134"/>
    </row>
    <row r="47" spans="1:12" s="13" customFormat="1" x14ac:dyDescent="0.35">
      <c r="A47" s="130" t="s">
        <v>19</v>
      </c>
      <c r="B47" s="131"/>
      <c r="C47" s="132"/>
      <c r="D47" s="133"/>
      <c r="E47" s="133"/>
      <c r="F47" s="133"/>
      <c r="G47" s="133"/>
      <c r="H47" s="133"/>
      <c r="I47" s="133"/>
      <c r="J47" s="133"/>
      <c r="K47" s="133"/>
      <c r="L47" s="134"/>
    </row>
    <row r="48" spans="1:12" s="13" customFormat="1" ht="49" customHeight="1" x14ac:dyDescent="0.35">
      <c r="A48" s="130" t="s">
        <v>20</v>
      </c>
      <c r="B48" s="131"/>
      <c r="C48" s="132"/>
      <c r="D48" s="133"/>
      <c r="E48" s="133"/>
      <c r="F48" s="133"/>
      <c r="G48" s="133"/>
      <c r="H48" s="133"/>
      <c r="I48" s="133"/>
      <c r="J48" s="133"/>
      <c r="K48" s="133"/>
      <c r="L48" s="134"/>
    </row>
    <row r="49" s="13" customFormat="1" x14ac:dyDescent="0.35"/>
  </sheetData>
  <sheetProtection algorithmName="SHA-512" hashValue="skCOj4l7j+kPrtHNyLoRpgrHm0eGTjntLLG/+U4w2tpyNXL+uzL3s6GkuWL0PIcprDxzeH4IfdDzLMdvb1y7cg==" saltValue="vLsB75xbQURUfl4Ciu99gA==" spinCount="100000" sheet="1" objects="1" scenarios="1"/>
  <mergeCells count="55">
    <mergeCell ref="A1:L1"/>
    <mergeCell ref="A3:L3"/>
    <mergeCell ref="B4:D4"/>
    <mergeCell ref="F4:H4"/>
    <mergeCell ref="I4:I13"/>
    <mergeCell ref="J4:L4"/>
    <mergeCell ref="K5:K13"/>
    <mergeCell ref="F5:H5"/>
    <mergeCell ref="F6:H6"/>
    <mergeCell ref="F7:H7"/>
    <mergeCell ref="F8:H8"/>
    <mergeCell ref="F9:H9"/>
    <mergeCell ref="F10:H10"/>
    <mergeCell ref="F11:H11"/>
    <mergeCell ref="A17:L17"/>
    <mergeCell ref="G18:H18"/>
    <mergeCell ref="A19:D19"/>
    <mergeCell ref="A20:D20"/>
    <mergeCell ref="A21:D21"/>
    <mergeCell ref="J21:L21"/>
    <mergeCell ref="J20:L20"/>
    <mergeCell ref="J19:L19"/>
    <mergeCell ref="A22:D22"/>
    <mergeCell ref="A29:K29"/>
    <mergeCell ref="A23:D23"/>
    <mergeCell ref="A24:D24"/>
    <mergeCell ref="A25:D25"/>
    <mergeCell ref="A26:D26"/>
    <mergeCell ref="J26:L26"/>
    <mergeCell ref="J25:L25"/>
    <mergeCell ref="J24:L24"/>
    <mergeCell ref="J23:L23"/>
    <mergeCell ref="J22:L22"/>
    <mergeCell ref="J27:L27"/>
    <mergeCell ref="A27:D27"/>
    <mergeCell ref="A41:I41"/>
    <mergeCell ref="A31:L31"/>
    <mergeCell ref="A32:F32"/>
    <mergeCell ref="A37:F37"/>
    <mergeCell ref="A36:F36"/>
    <mergeCell ref="A33:F33"/>
    <mergeCell ref="A34:F34"/>
    <mergeCell ref="A35:F35"/>
    <mergeCell ref="A43:B43"/>
    <mergeCell ref="C43:L43"/>
    <mergeCell ref="A44:B44"/>
    <mergeCell ref="C44:L44"/>
    <mergeCell ref="A48:B48"/>
    <mergeCell ref="C48:L48"/>
    <mergeCell ref="A45:B45"/>
    <mergeCell ref="C45:L45"/>
    <mergeCell ref="A46:B46"/>
    <mergeCell ref="C46:L46"/>
    <mergeCell ref="A47:B47"/>
    <mergeCell ref="C47:L47"/>
  </mergeCells>
  <dataValidations count="1">
    <dataValidation type="custom" allowBlank="1" showInputMessage="1" showErrorMessage="1" errorTitle="onjuiste gegevensinvoer" error="maximaal vier cijfers achter de komma invoeren" promptTitle="validatie" prompt="maximaal vier cijfers achter de komma" sqref="H20:H27 C6:C11 J33:J37" xr:uid="{00000000-0002-0000-0300-000000000000}">
      <formula1>C6=ROUND(C6,4)</formula1>
    </dataValidation>
  </dataValidation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d97b1-0c3c-4bab-a153-49871265ebdb">
      <Terms xmlns="http://schemas.microsoft.com/office/infopath/2007/PartnerControls"/>
    </lcf76f155ced4ddcb4097134ff3c332f>
    <TaxCatchAll xmlns="d3a92735-4626-485d-b499-1eae95cc67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9BAE91DA3E948831934A1EE1944AC" ma:contentTypeVersion="14" ma:contentTypeDescription="Create a new document." ma:contentTypeScope="" ma:versionID="03bbf3f6b81dfa028fb109ed725b1b14">
  <xsd:schema xmlns:xsd="http://www.w3.org/2001/XMLSchema" xmlns:xs="http://www.w3.org/2001/XMLSchema" xmlns:p="http://schemas.microsoft.com/office/2006/metadata/properties" xmlns:ns2="c2dd97b1-0c3c-4bab-a153-49871265ebdb" xmlns:ns3="02b751fe-4f1e-4548-a628-017d4e66263a" xmlns:ns4="d3a92735-4626-485d-b499-1eae95cc67aa" targetNamespace="http://schemas.microsoft.com/office/2006/metadata/properties" ma:root="true" ma:fieldsID="a3d1a6006a2f2e60cc71400128d1ee2a" ns2:_="" ns3:_="" ns4:_="">
    <xsd:import namespace="c2dd97b1-0c3c-4bab-a153-49871265ebdb"/>
    <xsd:import namespace="02b751fe-4f1e-4548-a628-017d4e66263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d97b1-0c3c-4bab-a153-49871265eb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751fe-4f1e-4548-a628-017d4e6626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77690e-a923-4385-b4cc-7c25bc3995cb}" ma:internalName="TaxCatchAll" ma:showField="CatchAllData" ma:web="02b751fe-4f1e-4548-a628-017d4e6626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283FCB-F04E-4D8A-9379-00FA72032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A2AAB3-D84A-404F-AC7D-5C6D2AECCE17}">
  <ds:schemaRefs>
    <ds:schemaRef ds:uri="http://schemas.microsoft.com/office/2006/metadata/properties"/>
    <ds:schemaRef ds:uri="http://schemas.microsoft.com/office/infopath/2007/PartnerControls"/>
    <ds:schemaRef ds:uri="c2dd97b1-0c3c-4bab-a153-49871265ebdb"/>
    <ds:schemaRef ds:uri="d3a92735-4626-485d-b499-1eae95cc67aa"/>
  </ds:schemaRefs>
</ds:datastoreItem>
</file>

<file path=customXml/itemProps3.xml><?xml version="1.0" encoding="utf-8"?>
<ds:datastoreItem xmlns:ds="http://schemas.openxmlformats.org/officeDocument/2006/customXml" ds:itemID="{E62A81A8-74CB-4284-9938-CAE39F1E9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d97b1-0c3c-4bab-a153-49871265ebdb"/>
    <ds:schemaRef ds:uri="02b751fe-4f1e-4548-a628-017d4e66263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 perceel 4</vt:lpstr>
      <vt:lpstr>Locatie Amstelveen</vt:lpstr>
      <vt:lpstr>Locatie Zaanstad</vt:lpstr>
      <vt:lpstr>Locatie Leiden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Broshuis, Anne (AV)</dc:creator>
  <cp:keywords/>
  <dc:description/>
  <cp:lastModifiedBy>Blom, Pedro (AV)</cp:lastModifiedBy>
  <cp:revision/>
  <dcterms:created xsi:type="dcterms:W3CDTF">2023-01-12T12:05:31Z</dcterms:created>
  <dcterms:modified xsi:type="dcterms:W3CDTF">2023-08-18T15:45:14Z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0x0101009DF9BAE91DA3E948831934A1EE1944AC</vt:lpwstr>
  </property>
  <property fmtid="{D5CDD505-2E9C-101B-9397-08002B2CF9AE}" pid="3" name="MediaServiceImageTags">
    <vt:lpwstr/>
  </property>
</Properties>
</file>