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intra.gooisemeren.nl/_urlauth_/1lQ_PYRumkqM8yFIgdECLg/Files/ContractmanagementFIA/Aanbesteding/"/>
    </mc:Choice>
  </mc:AlternateContent>
  <xr:revisionPtr revIDLastSave="0" documentId="13_ncr:1_{1FFDB374-CC47-4B52-9544-DC1CB5833A53}" xr6:coauthVersionLast="47" xr6:coauthVersionMax="47" xr10:uidLastSave="{00000000-0000-0000-0000-000000000000}"/>
  <bookViews>
    <workbookView xWindow="-120" yWindow="-120" windowWidth="29040" windowHeight="15840" xr2:uid="{00000000-000D-0000-FFFF-FFFF00000000}"/>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9" i="1" l="1"/>
  <c r="G42" i="1" s="1"/>
  <c r="G25" i="1"/>
  <c r="G31" i="1"/>
  <c r="G34" i="1"/>
  <c r="G33" i="1"/>
  <c r="G30" i="1"/>
  <c r="G29" i="1"/>
  <c r="G56" i="1"/>
  <c r="F56" i="1"/>
  <c r="E56" i="1"/>
  <c r="G35" i="1" l="1"/>
  <c r="E54" i="1"/>
  <c r="A44" i="1" l="1"/>
  <c r="A37" i="1"/>
  <c r="G54" i="1" l="1"/>
  <c r="F54" i="1"/>
  <c r="B37" i="1"/>
  <c r="B44" i="1"/>
  <c r="A27" i="1"/>
  <c r="B27" i="1" s="1"/>
  <c r="A18" i="1"/>
  <c r="B18" i="1" s="1"/>
  <c r="G57" i="1" l="1"/>
  <c r="G59" i="1" s="1"/>
</calcChain>
</file>

<file path=xl/sharedStrings.xml><?xml version="1.0" encoding="utf-8"?>
<sst xmlns="http://schemas.openxmlformats.org/spreadsheetml/2006/main" count="86" uniqueCount="70">
  <si>
    <t>Kenmerk</t>
  </si>
  <si>
    <t>Inschrijver dient de geel gemarkeerde velden in te vullen. Inschrijver dient alle geel gemarkeerde velden in te vullen, tenzij expliciet anders is aangegeven.</t>
  </si>
  <si>
    <t>Alle kosten die gedurende de looptijd van het contract voor kunnen komen dienen opgenomen te worden in dit prijzenblad. Expliciet wordt vermeld dat kostenposten, kostenveroorzakers, kostenstructuren etc die niet in dit prijsblad opgenomen zijn, niet voor vergoeding in aanmerking komen gedurende de looptijd en eventuele verlengingen van de uit deze aanbesteding voortkomende contracten. Ze kunnen niet naderhand onder verwijzing naar niet expliciet overeengekomen prijsaanpassingscondities alsnog worden opgevoerd.</t>
  </si>
  <si>
    <t>Het prijzenblad is opgebouwd uit een aantal kostencomponenten, te weten:</t>
  </si>
  <si>
    <t>a)</t>
  </si>
  <si>
    <t>b)</t>
  </si>
  <si>
    <t>c)</t>
  </si>
  <si>
    <t>d)</t>
  </si>
  <si>
    <t>e)</t>
  </si>
  <si>
    <t>f)</t>
  </si>
  <si>
    <t>1)</t>
  </si>
  <si>
    <t>2)</t>
  </si>
  <si>
    <t>3)</t>
  </si>
  <si>
    <t>4)</t>
  </si>
  <si>
    <t>Blauw gemarkeerde eenheden is een inschatting van de te verwachte additionele uren gedurende de looptijd van de overeenkomst. Inschrijver kan hier geen rechten aan ontlenen.</t>
  </si>
  <si>
    <t>Onderwerp</t>
  </si>
  <si>
    <t>Functionaliteit</t>
  </si>
  <si>
    <t>Totale eenmalige kosten excl. BTW</t>
  </si>
  <si>
    <t>Implementatie oplossing</t>
  </si>
  <si>
    <t>Waarvan trainingen</t>
  </si>
  <si>
    <t>Waarvan functionele inrichting</t>
  </si>
  <si>
    <t>Service Level Agreement</t>
  </si>
  <si>
    <t>Overig</t>
  </si>
  <si>
    <t>Jaarlijkse kosten excl. BTW</t>
  </si>
  <si>
    <t>Rol</t>
  </si>
  <si>
    <t>Opslag werkdagen van 18:00 tot 20:00</t>
  </si>
  <si>
    <t>Opslag werkdagen van 20:00 tot 07:00</t>
  </si>
  <si>
    <t>Opslag zaterdag, zondag, erkende feestdagen</t>
  </si>
  <si>
    <t>Uurtarief senior excl. BTW</t>
  </si>
  <si>
    <t>Uurtarief medior excl. BTW</t>
  </si>
  <si>
    <t>Uurtarief junior excl. BTW</t>
  </si>
  <si>
    <t>Gebruikerstype</t>
  </si>
  <si>
    <t>Onbeperkt</t>
  </si>
  <si>
    <t>Upgrades/updates gedurende looptijd</t>
  </si>
  <si>
    <t>Aantal gebruikers</t>
  </si>
  <si>
    <t>Eenmalige kosten excl. BTW</t>
  </si>
  <si>
    <t>Jaarlijkse vergoeding excl. BTW</t>
  </si>
  <si>
    <t>Beschrijving</t>
  </si>
  <si>
    <t>Gemiddeld uurtarief</t>
  </si>
  <si>
    <t>Inschatting dagen per jaar</t>
  </si>
  <si>
    <t>Kosten uurtarieven</t>
  </si>
  <si>
    <t>Kosten implementatie</t>
  </si>
  <si>
    <t>Kosten software</t>
  </si>
  <si>
    <t>Kosten beheer</t>
  </si>
  <si>
    <t>Tester</t>
  </si>
  <si>
    <t>Architect</t>
  </si>
  <si>
    <t>Consultants/Adviseurs</t>
  </si>
  <si>
    <t>De door Inschrijver afgegeven prijzen dienen gebaseerd te zijn op beantwoording van de gunningscriteria zoals benoemd in het bedrijvend document en de Inschrijving die door Inschrijver is ingediend.</t>
  </si>
  <si>
    <t>g)</t>
  </si>
  <si>
    <t>Inschrijver is gerechtigd om alleen kosten in rekening te brengen voor het werkelijk gebruik. Dit betekent dat tijdens de implementatie periode alleen betaald wordt voor het werkelijk aantal actieve gebruikers, licenties en actieve koppelingen die benodigd zijn voor de implementatie.</t>
  </si>
  <si>
    <t>Opleider</t>
  </si>
  <si>
    <t>Programmeur</t>
  </si>
  <si>
    <t>Z685313</t>
  </si>
  <si>
    <t>API koppeling met financieel systeem</t>
  </si>
  <si>
    <t>TOTALE KOSTEN AANBIEDING OVER DE MAXIMALE CONTRACTPERIODE VAN 10 JAAR, INCLUSIEF IMPLEMENTATIE, CONFORM NOTA VAN INLICHTINGEN, BESCHRIJVEND DOCUMENT EN INSCHRIJVING</t>
  </si>
  <si>
    <t>Inschatting uren gedurende maximale contractperiode</t>
  </si>
  <si>
    <t>De groen gemarkeerde velden mogen indien van toepassing door Inschrijver worden ingevuld. Ze mogen leeg gelaten of leeg gemaakt worden indien ze niet van toepassing zijn.</t>
  </si>
  <si>
    <t>Oranje gemarkeerde velden zijn door Aanbestende dienst opgegeven hoeveelheden. Dit zijn ingeschatte hoeveelheden. Inschrijver kan hier rechten aan ontlenen, m.a.w. als gedurende de looptijd van de Overeenkomst hier aanpassingen op zijn zijn dit verrekenbare kosten.</t>
  </si>
  <si>
    <t>Implementatiekosten</t>
  </si>
  <si>
    <t>Softwarekosten incl. hosting</t>
  </si>
  <si>
    <t>Beheerskosten</t>
  </si>
  <si>
    <t>Uurtarieven</t>
  </si>
  <si>
    <t xml:space="preserve">API koppeling met Zaaksysteem </t>
  </si>
  <si>
    <t>Dagelijks, intensieve gebruiker (volledig lees en bewerkrecht)</t>
  </si>
  <si>
    <t>Regelmatige gebruikers (lees en goedkeuringsflowrechten)</t>
  </si>
  <si>
    <t>Beperkte gebruikers (uitsluitend leesrechten)</t>
  </si>
  <si>
    <t>API koppeling met (Xential, Docusign e.d.)</t>
  </si>
  <si>
    <t>Prijzenblad behorende bij de marktcnosultatie Contractregistratie en Contractmanagementsysteem</t>
  </si>
  <si>
    <t>SLA o.b.v. Programma van Eisen</t>
  </si>
  <si>
    <t>Maandelijkse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</si>
</sst>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 numFmtId="166" formatCode="_ &quot;€&quot;\ * #,##0.0_ ;_ &quot;€&quot;\ * \-#,##0.0_ ;_ &quot;€&quot;\ * &quot;-&quot;??_ ;_ @_ "/>
    <numFmt numFmtId="167" formatCode="_ &quot;€&quot;\ * #,##0_ ;_ &quot;€&quot;\ * \-#,##0_ ;_ &quot;€&quot;\ * &quot;-&quot;??_ ;_ @_ "/>
  </numFmts>
  <fonts count="6" x14ac:knownFonts="1">
    <font>
      <sz val="11"/>
      <color theme="1"/>
      <name val="Calibri"/>
      <family val="2"/>
    </font>
    <font>
      <sz val="11"/>
      <color theme="1"/>
      <name val="Calibri"/>
      <family val="2"/>
    </font>
    <font>
      <b/>
      <sz val="11"/>
      <color theme="1"/>
      <name val="Corbel"/>
      <family val="2"/>
    </font>
    <font>
      <sz val="11"/>
      <color theme="1"/>
      <name val="Corbel"/>
      <family val="2"/>
    </font>
    <font>
      <i/>
      <sz val="11"/>
      <color theme="1"/>
      <name val="Corbel"/>
      <family val="2"/>
    </font>
    <font>
      <b/>
      <sz val="11"/>
      <color theme="0"/>
      <name val="Corbel"/>
      <family val="2"/>
    </font>
  </fonts>
  <fills count="9">
    <fill>
      <patternFill patternType="none"/>
    </fill>
    <fill>
      <patternFill patternType="gray125"/>
    </fill>
    <fill>
      <patternFill patternType="solid">
        <fgColor rgb="FF561642"/>
        <bgColor indexed="64"/>
      </patternFill>
    </fill>
    <fill>
      <patternFill patternType="solid">
        <fgColor rgb="FFFFFF00"/>
        <bgColor indexed="64"/>
      </patternFill>
    </fill>
    <fill>
      <patternFill patternType="solid">
        <fgColor rgb="FF92D050"/>
        <bgColor indexed="64"/>
      </patternFill>
    </fill>
    <fill>
      <patternFill patternType="solid">
        <fgColor rgb="FFFF7C80"/>
        <bgColor indexed="64"/>
      </patternFill>
    </fill>
    <fill>
      <patternFill patternType="solid">
        <fgColor theme="0"/>
        <bgColor indexed="64"/>
      </patternFill>
    </fill>
    <fill>
      <patternFill patternType="solid">
        <fgColor rgb="FF00B0F0"/>
        <bgColor indexed="64"/>
      </patternFill>
    </fill>
    <fill>
      <patternFill patternType="solid">
        <fgColor rgb="FFFFC0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49">
    <xf numFmtId="0" fontId="0" fillId="0" borderId="0" xfId="0"/>
    <xf numFmtId="0" fontId="3" fillId="0" borderId="0" xfId="0" applyFont="1"/>
    <xf numFmtId="0" fontId="3" fillId="4" borderId="1" xfId="0" applyFont="1" applyFill="1" applyBorder="1"/>
    <xf numFmtId="0" fontId="3" fillId="3" borderId="1" xfId="0" applyFont="1" applyFill="1" applyBorder="1"/>
    <xf numFmtId="0" fontId="3" fillId="5" borderId="1" xfId="0" applyFont="1" applyFill="1" applyBorder="1"/>
    <xf numFmtId="0" fontId="3" fillId="5" borderId="1" xfId="0" applyFont="1" applyFill="1" applyBorder="1" applyAlignment="1">
      <alignment horizontal="right"/>
    </xf>
    <xf numFmtId="0" fontId="3" fillId="0" borderId="1" xfId="0" applyFont="1" applyBorder="1"/>
    <xf numFmtId="0" fontId="3" fillId="6" borderId="1" xfId="0" applyFont="1" applyFill="1" applyBorder="1"/>
    <xf numFmtId="0" fontId="3" fillId="0" borderId="1" xfId="0" applyFont="1" applyBorder="1" applyAlignment="1">
      <alignment horizontal="right"/>
    </xf>
    <xf numFmtId="9" fontId="3" fillId="3" borderId="1" xfId="3" applyFont="1" applyFill="1" applyBorder="1"/>
    <xf numFmtId="0" fontId="2" fillId="0" borderId="3" xfId="0" applyFont="1" applyBorder="1"/>
    <xf numFmtId="0" fontId="2" fillId="0" borderId="4" xfId="0" applyFont="1" applyBorder="1"/>
    <xf numFmtId="0" fontId="2" fillId="0" borderId="4" xfId="0" applyFont="1" applyBorder="1" applyAlignment="1">
      <alignment horizontal="right"/>
    </xf>
    <xf numFmtId="167" fontId="2" fillId="0" borderId="2" xfId="2" applyNumberFormat="1" applyFont="1" applyBorder="1" applyAlignment="1">
      <alignment horizontal="right"/>
    </xf>
    <xf numFmtId="164" fontId="3" fillId="0" borderId="1" xfId="0" applyNumberFormat="1" applyFont="1" applyBorder="1"/>
    <xf numFmtId="166" fontId="3" fillId="3" borderId="1" xfId="2" applyNumberFormat="1" applyFont="1" applyFill="1" applyBorder="1" applyAlignment="1">
      <alignment horizontal="right"/>
    </xf>
    <xf numFmtId="166" fontId="3" fillId="4" borderId="1" xfId="2" applyNumberFormat="1" applyFont="1" applyFill="1" applyBorder="1" applyAlignment="1">
      <alignment horizontal="right"/>
    </xf>
    <xf numFmtId="167" fontId="3" fillId="3" borderId="1" xfId="2" applyNumberFormat="1" applyFont="1" applyFill="1" applyBorder="1" applyAlignment="1">
      <alignment horizontal="right"/>
    </xf>
    <xf numFmtId="167" fontId="3" fillId="4" borderId="1" xfId="2" applyNumberFormat="1" applyFont="1" applyFill="1" applyBorder="1" applyAlignment="1">
      <alignment horizontal="right"/>
    </xf>
    <xf numFmtId="0" fontId="5" fillId="2" borderId="3" xfId="0" applyFont="1" applyFill="1" applyBorder="1"/>
    <xf numFmtId="0" fontId="5" fillId="2" borderId="4" xfId="0" applyFont="1" applyFill="1" applyBorder="1"/>
    <xf numFmtId="0" fontId="5" fillId="2" borderId="4" xfId="0" applyFont="1" applyFill="1" applyBorder="1" applyAlignment="1">
      <alignment horizontal="right"/>
    </xf>
    <xf numFmtId="164" fontId="3" fillId="3" borderId="1" xfId="0" applyNumberFormat="1" applyFont="1" applyFill="1" applyBorder="1"/>
    <xf numFmtId="165" fontId="3" fillId="7" borderId="1" xfId="1" applyNumberFormat="1" applyFont="1" applyFill="1" applyBorder="1" applyAlignment="1">
      <alignment horizontal="center"/>
    </xf>
    <xf numFmtId="165" fontId="3" fillId="7" borderId="1" xfId="1" applyNumberFormat="1" applyFont="1" applyFill="1" applyBorder="1" applyAlignment="1">
      <alignment horizontal="left"/>
    </xf>
    <xf numFmtId="0" fontId="2" fillId="6" borderId="0" xfId="0" applyFont="1" applyFill="1"/>
    <xf numFmtId="0" fontId="3" fillId="6" borderId="0" xfId="0" applyFont="1" applyFill="1"/>
    <xf numFmtId="0" fontId="3" fillId="6" borderId="0" xfId="0" applyFont="1" applyFill="1" applyAlignment="1">
      <alignment horizontal="right"/>
    </xf>
    <xf numFmtId="0" fontId="4" fillId="6" borderId="0" xfId="0" applyFont="1" applyFill="1"/>
    <xf numFmtId="0" fontId="4" fillId="6" borderId="0" xfId="0" applyFont="1" applyFill="1" applyAlignment="1">
      <alignment horizontal="right"/>
    </xf>
    <xf numFmtId="0" fontId="3" fillId="6" borderId="0" xfId="0" applyFont="1" applyFill="1" applyAlignment="1">
      <alignment horizontal="center" vertical="top"/>
    </xf>
    <xf numFmtId="0" fontId="3" fillId="6" borderId="0" xfId="0" applyFont="1" applyFill="1" applyAlignment="1">
      <alignment horizontal="center"/>
    </xf>
    <xf numFmtId="0" fontId="2" fillId="6" borderId="0" xfId="0" applyFont="1" applyFill="1" applyBorder="1"/>
    <xf numFmtId="0" fontId="2" fillId="6" borderId="0" xfId="0" applyFont="1" applyFill="1" applyBorder="1" applyAlignment="1">
      <alignment horizontal="right"/>
    </xf>
    <xf numFmtId="167" fontId="2" fillId="6" borderId="0" xfId="2" applyNumberFormat="1" applyFont="1" applyFill="1" applyBorder="1" applyAlignment="1">
      <alignment horizontal="right"/>
    </xf>
    <xf numFmtId="0" fontId="2" fillId="6" borderId="4" xfId="0" applyFont="1" applyFill="1" applyBorder="1"/>
    <xf numFmtId="0" fontId="2" fillId="6" borderId="4" xfId="0" applyFont="1" applyFill="1" applyBorder="1" applyAlignment="1">
      <alignment horizontal="right"/>
    </xf>
    <xf numFmtId="167" fontId="5" fillId="2" borderId="5" xfId="2" applyNumberFormat="1" applyFont="1" applyFill="1" applyBorder="1" applyAlignment="1">
      <alignment horizontal="right"/>
    </xf>
    <xf numFmtId="0" fontId="3" fillId="5" borderId="6" xfId="0" applyFont="1" applyFill="1" applyBorder="1"/>
    <xf numFmtId="0" fontId="3" fillId="5" borderId="6" xfId="0" applyFont="1" applyFill="1" applyBorder="1" applyAlignment="1">
      <alignment horizontal="right"/>
    </xf>
    <xf numFmtId="0" fontId="5" fillId="2" borderId="7" xfId="0" applyFont="1" applyFill="1" applyBorder="1" applyAlignment="1">
      <alignment horizontal="center"/>
    </xf>
    <xf numFmtId="0" fontId="5" fillId="2" borderId="8" xfId="0" applyFont="1" applyFill="1" applyBorder="1"/>
    <xf numFmtId="0" fontId="5" fillId="2" borderId="8" xfId="0" applyFont="1" applyFill="1" applyBorder="1" applyAlignment="1">
      <alignment horizontal="right"/>
    </xf>
    <xf numFmtId="0" fontId="5" fillId="2" borderId="9" xfId="0" applyFont="1" applyFill="1" applyBorder="1" applyAlignment="1">
      <alignment horizontal="right"/>
    </xf>
    <xf numFmtId="0" fontId="3" fillId="6" borderId="0" xfId="0" applyFont="1" applyFill="1" applyAlignment="1">
      <alignment vertical="top" wrapText="1"/>
    </xf>
    <xf numFmtId="0" fontId="0" fillId="6" borderId="0" xfId="0" applyFill="1" applyAlignment="1">
      <alignment vertical="top" wrapText="1"/>
    </xf>
    <xf numFmtId="0" fontId="3" fillId="5" borderId="6" xfId="0" applyFont="1" applyFill="1" applyBorder="1" applyAlignment="1">
      <alignment horizontal="center"/>
    </xf>
    <xf numFmtId="0" fontId="3" fillId="8" borderId="1" xfId="0" applyFont="1" applyFill="1" applyBorder="1" applyAlignment="1">
      <alignment horizontal="center"/>
    </xf>
    <xf numFmtId="167" fontId="3" fillId="0" borderId="1" xfId="2" applyNumberFormat="1" applyFont="1" applyFill="1" applyBorder="1" applyAlignment="1">
      <alignment horizontal="right"/>
    </xf>
  </cellXfs>
  <cellStyles count="4">
    <cellStyle name="Komma" xfId="1" builtinId="3"/>
    <cellStyle name="Procent" xfId="3" builtinId="5"/>
    <cellStyle name="Standaard" xfId="0" builtinId="0"/>
    <cellStyle name="Valuta" xfId="2" builtinId="4"/>
  </cellStyles>
  <dxfs count="0"/>
  <tableStyles count="0" defaultTableStyle="TableStyleMedium2" defaultPivotStyle="PivotStyleLight16"/>
  <colors>
    <mruColors>
      <color rgb="FF561642"/>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9"/>
  <sheetViews>
    <sheetView tabSelected="1" zoomScale="110" zoomScaleNormal="110" workbookViewId="0">
      <selection activeCell="F31" sqref="F31"/>
    </sheetView>
  </sheetViews>
  <sheetFormatPr defaultColWidth="9.140625" defaultRowHeight="15" x14ac:dyDescent="0.25"/>
  <cols>
    <col min="1" max="1" width="9.28515625" style="26" customWidth="1"/>
    <col min="2" max="2" width="56.85546875" style="26" customWidth="1"/>
    <col min="3" max="3" width="32" style="26" customWidth="1"/>
    <col min="4" max="4" width="34.85546875" style="26" bestFit="1" customWidth="1"/>
    <col min="5" max="5" width="26.42578125" style="26" customWidth="1"/>
    <col min="6" max="6" width="25" style="27" bestFit="1" customWidth="1"/>
    <col min="7" max="7" width="32.85546875" style="27" bestFit="1" customWidth="1"/>
    <col min="8" max="11" width="9.140625" style="26"/>
    <col min="12" max="12" width="10.42578125" style="26" customWidth="1"/>
    <col min="13" max="16384" width="9.140625" style="26"/>
  </cols>
  <sheetData>
    <row r="1" spans="1:7" x14ac:dyDescent="0.25">
      <c r="A1" s="25" t="s">
        <v>67</v>
      </c>
    </row>
    <row r="2" spans="1:7" s="28" customFormat="1" x14ac:dyDescent="0.25">
      <c r="A2" s="28" t="s">
        <v>0</v>
      </c>
      <c r="B2" s="28" t="s">
        <v>52</v>
      </c>
      <c r="F2" s="29"/>
      <c r="G2" s="29"/>
    </row>
    <row r="4" spans="1:7" x14ac:dyDescent="0.25">
      <c r="A4" s="30" t="s">
        <v>4</v>
      </c>
      <c r="B4" s="44" t="s">
        <v>47</v>
      </c>
      <c r="C4" s="45"/>
      <c r="D4" s="45"/>
      <c r="E4" s="45"/>
      <c r="F4" s="45"/>
      <c r="G4" s="45"/>
    </row>
    <row r="5" spans="1:7" x14ac:dyDescent="0.25">
      <c r="A5" s="30" t="s">
        <v>5</v>
      </c>
      <c r="B5" s="44" t="s">
        <v>1</v>
      </c>
      <c r="C5" s="45"/>
      <c r="D5" s="45"/>
      <c r="E5" s="45"/>
      <c r="F5" s="45"/>
      <c r="G5" s="45"/>
    </row>
    <row r="6" spans="1:7" x14ac:dyDescent="0.25">
      <c r="A6" s="30" t="s">
        <v>6</v>
      </c>
      <c r="B6" s="44" t="s">
        <v>56</v>
      </c>
      <c r="C6" s="45"/>
      <c r="D6" s="45"/>
      <c r="E6" s="45"/>
      <c r="F6" s="45"/>
      <c r="G6" s="45"/>
    </row>
    <row r="7" spans="1:7" ht="50.25" customHeight="1" x14ac:dyDescent="0.25">
      <c r="A7" s="30" t="s">
        <v>7</v>
      </c>
      <c r="B7" s="44" t="s">
        <v>2</v>
      </c>
      <c r="C7" s="45"/>
      <c r="D7" s="45"/>
      <c r="E7" s="45"/>
      <c r="F7" s="45"/>
      <c r="G7" s="45"/>
    </row>
    <row r="8" spans="1:7" x14ac:dyDescent="0.25">
      <c r="A8" s="30" t="s">
        <v>8</v>
      </c>
      <c r="B8" s="44" t="s">
        <v>14</v>
      </c>
      <c r="C8" s="45"/>
      <c r="D8" s="45"/>
      <c r="E8" s="45"/>
      <c r="F8" s="45"/>
      <c r="G8" s="45"/>
    </row>
    <row r="9" spans="1:7" ht="31.5" customHeight="1" x14ac:dyDescent="0.25">
      <c r="A9" s="30" t="s">
        <v>9</v>
      </c>
      <c r="B9" s="44" t="s">
        <v>57</v>
      </c>
      <c r="C9" s="45"/>
      <c r="D9" s="45"/>
      <c r="E9" s="45"/>
      <c r="F9" s="45"/>
      <c r="G9" s="45"/>
    </row>
    <row r="10" spans="1:7" ht="31.5" customHeight="1" x14ac:dyDescent="0.25">
      <c r="A10" s="30" t="s">
        <v>48</v>
      </c>
      <c r="B10" s="44" t="s">
        <v>49</v>
      </c>
      <c r="C10" s="45"/>
      <c r="D10" s="45"/>
      <c r="E10" s="45"/>
      <c r="F10" s="45"/>
      <c r="G10" s="45"/>
    </row>
    <row r="12" spans="1:7" x14ac:dyDescent="0.25">
      <c r="A12" s="26" t="s">
        <v>3</v>
      </c>
    </row>
    <row r="13" spans="1:7" x14ac:dyDescent="0.25">
      <c r="A13" s="31" t="s">
        <v>10</v>
      </c>
      <c r="B13" s="26" t="s">
        <v>58</v>
      </c>
    </row>
    <row r="14" spans="1:7" x14ac:dyDescent="0.25">
      <c r="A14" s="31" t="s">
        <v>11</v>
      </c>
      <c r="B14" s="26" t="s">
        <v>59</v>
      </c>
    </row>
    <row r="15" spans="1:7" x14ac:dyDescent="0.25">
      <c r="A15" s="31" t="s">
        <v>12</v>
      </c>
      <c r="B15" s="26" t="s">
        <v>60</v>
      </c>
    </row>
    <row r="16" spans="1:7" x14ac:dyDescent="0.25">
      <c r="A16" s="31" t="s">
        <v>13</v>
      </c>
      <c r="B16" s="26" t="s">
        <v>61</v>
      </c>
    </row>
    <row r="18" spans="1:12" x14ac:dyDescent="0.25">
      <c r="A18" s="40" t="str">
        <f>A13</f>
        <v>1)</v>
      </c>
      <c r="B18" s="41" t="str">
        <f>VLOOKUP(A18,$A$13:$B$16,2,FALSE)</f>
        <v>Implementatiekosten</v>
      </c>
      <c r="C18" s="41"/>
      <c r="D18" s="41"/>
      <c r="E18" s="42"/>
      <c r="F18" s="41"/>
      <c r="G18" s="43"/>
      <c r="H18" s="25"/>
      <c r="I18" s="25"/>
      <c r="J18" s="25"/>
      <c r="K18" s="25"/>
      <c r="L18" s="25"/>
    </row>
    <row r="19" spans="1:12" x14ac:dyDescent="0.25">
      <c r="B19" s="4" t="s">
        <v>15</v>
      </c>
      <c r="C19" s="4" t="s">
        <v>37</v>
      </c>
      <c r="D19" s="4"/>
      <c r="E19" s="4"/>
      <c r="F19" s="5"/>
      <c r="G19" s="5" t="s">
        <v>17</v>
      </c>
    </row>
    <row r="20" spans="1:12" x14ac:dyDescent="0.25">
      <c r="B20" s="6" t="s">
        <v>18</v>
      </c>
      <c r="C20" s="6"/>
      <c r="D20" s="6"/>
      <c r="E20" s="6"/>
      <c r="F20" s="8"/>
      <c r="G20" s="15">
        <v>0</v>
      </c>
    </row>
    <row r="21" spans="1:12" x14ac:dyDescent="0.25">
      <c r="B21" s="8" t="s">
        <v>19</v>
      </c>
      <c r="C21" s="6"/>
      <c r="D21" s="6"/>
      <c r="E21" s="6"/>
      <c r="F21" s="15"/>
      <c r="G21" s="6"/>
    </row>
    <row r="22" spans="1:12" x14ac:dyDescent="0.25">
      <c r="B22" s="8" t="s">
        <v>20</v>
      </c>
      <c r="C22" s="6"/>
      <c r="D22" s="6"/>
      <c r="E22" s="6"/>
      <c r="F22" s="15"/>
      <c r="G22" s="6"/>
    </row>
    <row r="23" spans="1:12" x14ac:dyDescent="0.25">
      <c r="B23" s="2" t="s">
        <v>22</v>
      </c>
      <c r="C23" s="2"/>
      <c r="D23" s="6"/>
      <c r="E23" s="6"/>
      <c r="F23" s="8"/>
      <c r="G23" s="16"/>
    </row>
    <row r="24" spans="1:12" ht="15.75" thickBot="1" x14ac:dyDescent="0.3">
      <c r="B24" s="2" t="s">
        <v>22</v>
      </c>
      <c r="C24" s="2"/>
      <c r="D24" s="6"/>
      <c r="E24" s="6"/>
      <c r="F24" s="8"/>
      <c r="G24" s="16"/>
    </row>
    <row r="25" spans="1:12" ht="15.75" thickBot="1" x14ac:dyDescent="0.3">
      <c r="B25" s="10" t="s">
        <v>41</v>
      </c>
      <c r="C25" s="11"/>
      <c r="D25" s="11"/>
      <c r="E25" s="11"/>
      <c r="F25" s="12"/>
      <c r="G25" s="13">
        <f>SUM(G23:G24)+G20</f>
        <v>0</v>
      </c>
    </row>
    <row r="27" spans="1:12" x14ac:dyDescent="0.25">
      <c r="A27" s="40" t="str">
        <f>A14</f>
        <v>2)</v>
      </c>
      <c r="B27" s="41" t="str">
        <f>"Jaarlijkse "&amp;VLOOKUP(A27,$A$13:$B$16,2,FALSE)</f>
        <v>Jaarlijkse Softwarekosten incl. hosting</v>
      </c>
      <c r="C27" s="41"/>
      <c r="D27" s="41"/>
      <c r="E27" s="42"/>
      <c r="F27" s="41"/>
      <c r="G27" s="43"/>
      <c r="H27" s="25"/>
      <c r="J27" s="25"/>
      <c r="K27" s="25"/>
      <c r="L27" s="25"/>
    </row>
    <row r="28" spans="1:12" x14ac:dyDescent="0.25">
      <c r="B28" s="38" t="s">
        <v>31</v>
      </c>
      <c r="C28" s="38" t="s">
        <v>16</v>
      </c>
      <c r="D28" s="38" t="s">
        <v>33</v>
      </c>
      <c r="E28" s="39" t="s">
        <v>35</v>
      </c>
      <c r="F28" s="46" t="s">
        <v>34</v>
      </c>
      <c r="G28" s="39" t="s">
        <v>36</v>
      </c>
    </row>
    <row r="29" spans="1:12" x14ac:dyDescent="0.25">
      <c r="B29" s="6" t="s">
        <v>63</v>
      </c>
      <c r="C29" s="6" t="s">
        <v>32</v>
      </c>
      <c r="D29" s="6" t="s">
        <v>32</v>
      </c>
      <c r="E29" s="17">
        <v>0</v>
      </c>
      <c r="F29" s="47">
        <v>5</v>
      </c>
      <c r="G29" s="17">
        <f>E29*F29</f>
        <v>0</v>
      </c>
    </row>
    <row r="30" spans="1:12" x14ac:dyDescent="0.25">
      <c r="B30" s="6" t="s">
        <v>64</v>
      </c>
      <c r="C30" s="6" t="s">
        <v>32</v>
      </c>
      <c r="D30" s="6" t="s">
        <v>32</v>
      </c>
      <c r="E30" s="17">
        <v>0</v>
      </c>
      <c r="F30" s="47">
        <v>90</v>
      </c>
      <c r="G30" s="17">
        <f>E30*F30</f>
        <v>0</v>
      </c>
    </row>
    <row r="31" spans="1:12" x14ac:dyDescent="0.25">
      <c r="B31" s="6" t="s">
        <v>65</v>
      </c>
      <c r="C31" s="6" t="s">
        <v>32</v>
      </c>
      <c r="D31" s="6" t="s">
        <v>32</v>
      </c>
      <c r="E31" s="17">
        <v>0</v>
      </c>
      <c r="F31" s="47">
        <v>130</v>
      </c>
      <c r="G31" s="17">
        <f>E31*F31</f>
        <v>0</v>
      </c>
    </row>
    <row r="32" spans="1:12" x14ac:dyDescent="0.25">
      <c r="B32" s="6" t="s">
        <v>53</v>
      </c>
      <c r="C32" s="6" t="s">
        <v>32</v>
      </c>
      <c r="D32" s="6" t="s">
        <v>32</v>
      </c>
      <c r="E32" s="17">
        <v>0</v>
      </c>
      <c r="F32" s="47">
        <v>1</v>
      </c>
      <c r="G32" s="17"/>
    </row>
    <row r="33" spans="1:12" x14ac:dyDescent="0.25">
      <c r="B33" s="6" t="s">
        <v>62</v>
      </c>
      <c r="C33" s="6" t="s">
        <v>32</v>
      </c>
      <c r="D33" s="6" t="s">
        <v>32</v>
      </c>
      <c r="E33" s="17">
        <v>0</v>
      </c>
      <c r="F33" s="47">
        <v>1</v>
      </c>
      <c r="G33" s="17">
        <f>E33*F33</f>
        <v>0</v>
      </c>
    </row>
    <row r="34" spans="1:12" ht="15.75" thickBot="1" x14ac:dyDescent="0.3">
      <c r="B34" s="6" t="s">
        <v>66</v>
      </c>
      <c r="C34" s="6" t="s">
        <v>32</v>
      </c>
      <c r="D34" s="6" t="s">
        <v>32</v>
      </c>
      <c r="E34" s="17">
        <v>0</v>
      </c>
      <c r="F34" s="47">
        <v>1</v>
      </c>
      <c r="G34" s="17">
        <f>E34*F34</f>
        <v>0</v>
      </c>
    </row>
    <row r="35" spans="1:12" ht="15.75" thickBot="1" x14ac:dyDescent="0.3">
      <c r="B35" s="10" t="s">
        <v>42</v>
      </c>
      <c r="C35" s="35"/>
      <c r="D35" s="35"/>
      <c r="E35" s="36"/>
      <c r="F35" s="35"/>
      <c r="G35" s="13">
        <f>SUM(E29:E34)+SUM(G29:G34)</f>
        <v>0</v>
      </c>
    </row>
    <row r="36" spans="1:12" x14ac:dyDescent="0.25">
      <c r="B36" s="32"/>
      <c r="C36" s="32"/>
      <c r="D36" s="32"/>
      <c r="E36" s="32"/>
      <c r="F36" s="33"/>
      <c r="G36" s="34"/>
    </row>
    <row r="37" spans="1:12" x14ac:dyDescent="0.25">
      <c r="A37" s="40" t="str">
        <f>A15</f>
        <v>3)</v>
      </c>
      <c r="B37" s="41" t="str">
        <f>VLOOKUP(A37,$A$13:$B$16,2,FALSE)</f>
        <v>Beheerskosten</v>
      </c>
      <c r="C37" s="41"/>
      <c r="D37" s="41"/>
      <c r="E37" s="42"/>
      <c r="F37" s="41"/>
      <c r="G37" s="43"/>
      <c r="H37" s="25"/>
      <c r="I37" s="25"/>
      <c r="J37" s="25"/>
      <c r="K37" s="25"/>
      <c r="L37" s="25"/>
    </row>
    <row r="38" spans="1:12" x14ac:dyDescent="0.25">
      <c r="B38" s="4" t="s">
        <v>15</v>
      </c>
      <c r="C38" s="4" t="s">
        <v>16</v>
      </c>
      <c r="D38" s="4"/>
      <c r="E38" s="4"/>
      <c r="F38" s="5" t="s">
        <v>69</v>
      </c>
      <c r="G38" s="5" t="s">
        <v>23</v>
      </c>
    </row>
    <row r="39" spans="1:12" x14ac:dyDescent="0.25">
      <c r="B39" s="6" t="s">
        <v>21</v>
      </c>
      <c r="C39" s="6" t="s">
        <v>68</v>
      </c>
      <c r="D39" s="7"/>
      <c r="E39" s="7"/>
      <c r="F39" s="17">
        <v>0</v>
      </c>
      <c r="G39" s="48">
        <f>F39*12</f>
        <v>0</v>
      </c>
    </row>
    <row r="40" spans="1:12" x14ac:dyDescent="0.25">
      <c r="B40" s="2" t="s">
        <v>22</v>
      </c>
      <c r="C40" s="2"/>
      <c r="D40" s="7"/>
      <c r="E40" s="7"/>
      <c r="F40" s="8"/>
      <c r="G40" s="18"/>
    </row>
    <row r="41" spans="1:12" ht="15.75" thickBot="1" x14ac:dyDescent="0.3">
      <c r="B41" s="2" t="s">
        <v>22</v>
      </c>
      <c r="C41" s="2"/>
      <c r="D41" s="7"/>
      <c r="E41" s="7"/>
      <c r="F41" s="8"/>
      <c r="G41" s="18"/>
    </row>
    <row r="42" spans="1:12" ht="15.75" thickBot="1" x14ac:dyDescent="0.3">
      <c r="B42" s="10" t="s">
        <v>43</v>
      </c>
      <c r="C42" s="35"/>
      <c r="D42" s="35"/>
      <c r="E42" s="35"/>
      <c r="F42" s="36"/>
      <c r="G42" s="13">
        <f>G39</f>
        <v>0</v>
      </c>
    </row>
    <row r="44" spans="1:12" x14ac:dyDescent="0.25">
      <c r="A44" s="40" t="str">
        <f>A16</f>
        <v>4)</v>
      </c>
      <c r="B44" s="41" t="str">
        <f>VLOOKUP(A44,$A$13:$B$16,2,FALSE)</f>
        <v>Uurtarieven</v>
      </c>
      <c r="C44" s="41"/>
      <c r="D44" s="41"/>
      <c r="E44" s="42"/>
      <c r="F44" s="41"/>
      <c r="G44" s="43"/>
      <c r="H44" s="25"/>
      <c r="I44" s="25"/>
      <c r="J44" s="25"/>
      <c r="K44" s="25"/>
      <c r="L44" s="25"/>
    </row>
    <row r="45" spans="1:12" x14ac:dyDescent="0.25">
      <c r="B45" s="4" t="s">
        <v>24</v>
      </c>
      <c r="C45" s="4"/>
      <c r="D45" s="4"/>
      <c r="E45" s="4" t="s">
        <v>28</v>
      </c>
      <c r="F45" s="4" t="s">
        <v>29</v>
      </c>
      <c r="G45" s="4" t="s">
        <v>30</v>
      </c>
      <c r="H45" s="25"/>
    </row>
    <row r="46" spans="1:12" x14ac:dyDescent="0.25">
      <c r="B46" s="3" t="s">
        <v>44</v>
      </c>
      <c r="C46" s="7"/>
      <c r="D46" s="7"/>
      <c r="E46" s="22">
        <v>0</v>
      </c>
      <c r="F46" s="22">
        <v>0</v>
      </c>
      <c r="G46" s="22">
        <v>0</v>
      </c>
    </row>
    <row r="47" spans="1:12" x14ac:dyDescent="0.25">
      <c r="B47" s="3" t="s">
        <v>46</v>
      </c>
      <c r="C47" s="7"/>
      <c r="D47" s="7"/>
      <c r="E47" s="22">
        <v>0</v>
      </c>
      <c r="F47" s="22">
        <v>0</v>
      </c>
      <c r="G47" s="22">
        <v>0</v>
      </c>
    </row>
    <row r="48" spans="1:12" x14ac:dyDescent="0.25">
      <c r="B48" s="3" t="s">
        <v>45</v>
      </c>
      <c r="C48" s="7"/>
      <c r="D48" s="7"/>
      <c r="E48" s="22">
        <v>0</v>
      </c>
      <c r="F48" s="22">
        <v>0</v>
      </c>
      <c r="G48" s="22">
        <v>0</v>
      </c>
    </row>
    <row r="49" spans="1:7" x14ac:dyDescent="0.25">
      <c r="B49" s="3" t="s">
        <v>50</v>
      </c>
      <c r="C49" s="7"/>
      <c r="D49" s="7"/>
      <c r="E49" s="22">
        <v>0</v>
      </c>
      <c r="F49" s="22">
        <v>0</v>
      </c>
      <c r="G49" s="22">
        <v>0</v>
      </c>
    </row>
    <row r="50" spans="1:7" x14ac:dyDescent="0.25">
      <c r="B50" s="3" t="s">
        <v>51</v>
      </c>
      <c r="C50" s="7"/>
      <c r="D50" s="7"/>
      <c r="E50" s="22">
        <v>0</v>
      </c>
      <c r="F50" s="22">
        <v>0</v>
      </c>
      <c r="G50" s="22">
        <v>0</v>
      </c>
    </row>
    <row r="51" spans="1:7" x14ac:dyDescent="0.25">
      <c r="B51" s="6" t="s">
        <v>25</v>
      </c>
      <c r="C51" s="7"/>
      <c r="D51" s="7"/>
      <c r="E51" s="9">
        <v>0.25</v>
      </c>
      <c r="F51" s="9">
        <v>0.25</v>
      </c>
      <c r="G51" s="9">
        <v>0.25</v>
      </c>
    </row>
    <row r="52" spans="1:7" x14ac:dyDescent="0.25">
      <c r="B52" s="6" t="s">
        <v>26</v>
      </c>
      <c r="C52" s="7"/>
      <c r="D52" s="7"/>
      <c r="E52" s="9">
        <v>0.5</v>
      </c>
      <c r="F52" s="9">
        <v>0.5</v>
      </c>
      <c r="G52" s="9">
        <v>0.5</v>
      </c>
    </row>
    <row r="53" spans="1:7" x14ac:dyDescent="0.25">
      <c r="B53" s="6" t="s">
        <v>27</v>
      </c>
      <c r="C53" s="7"/>
      <c r="D53" s="7"/>
      <c r="E53" s="9">
        <v>1</v>
      </c>
      <c r="F53" s="9">
        <v>1</v>
      </c>
      <c r="G53" s="9">
        <v>1</v>
      </c>
    </row>
    <row r="54" spans="1:7" x14ac:dyDescent="0.25">
      <c r="B54" s="6" t="s">
        <v>38</v>
      </c>
      <c r="C54" s="6"/>
      <c r="D54" s="6"/>
      <c r="E54" s="14">
        <f>AVERAGE(E46:E50)</f>
        <v>0</v>
      </c>
      <c r="F54" s="14">
        <f>AVERAGE(F46:F50)</f>
        <v>0</v>
      </c>
      <c r="G54" s="14">
        <f>AVERAGE(G46:G50)</f>
        <v>0</v>
      </c>
    </row>
    <row r="55" spans="1:7" x14ac:dyDescent="0.25">
      <c r="B55" s="6" t="s">
        <v>39</v>
      </c>
      <c r="C55" s="6"/>
      <c r="D55" s="6"/>
      <c r="E55" s="23">
        <v>2</v>
      </c>
      <c r="F55" s="24">
        <v>4</v>
      </c>
      <c r="G55" s="24">
        <v>6</v>
      </c>
    </row>
    <row r="56" spans="1:7" ht="15.75" thickBot="1" x14ac:dyDescent="0.3">
      <c r="B56" s="6" t="s">
        <v>55</v>
      </c>
      <c r="C56" s="6"/>
      <c r="D56" s="6"/>
      <c r="E56" s="24">
        <f>E55*8*10</f>
        <v>160</v>
      </c>
      <c r="F56" s="24">
        <f>F55*8*10</f>
        <v>320</v>
      </c>
      <c r="G56" s="24">
        <f>G55*8*10</f>
        <v>480</v>
      </c>
    </row>
    <row r="57" spans="1:7" ht="15.75" thickBot="1" x14ac:dyDescent="0.3">
      <c r="B57" s="10" t="s">
        <v>40</v>
      </c>
      <c r="C57" s="35"/>
      <c r="D57" s="35"/>
      <c r="E57" s="35"/>
      <c r="F57" s="36"/>
      <c r="G57" s="13">
        <f>E56*E54+F56*F54+G56*G54</f>
        <v>0</v>
      </c>
    </row>
    <row r="58" spans="1:7" ht="15.75" thickBot="1" x14ac:dyDescent="0.3"/>
    <row r="59" spans="1:7" ht="15.75" thickBot="1" x14ac:dyDescent="0.3">
      <c r="A59" s="1"/>
      <c r="B59" s="19" t="s">
        <v>54</v>
      </c>
      <c r="C59" s="20"/>
      <c r="D59" s="20"/>
      <c r="E59" s="20"/>
      <c r="F59" s="21"/>
      <c r="G59" s="37">
        <f>G25+G35*10+G42*10+G57</f>
        <v>0</v>
      </c>
    </row>
  </sheetData>
  <mergeCells count="7">
    <mergeCell ref="B7:G7"/>
    <mergeCell ref="B9:G9"/>
    <mergeCell ref="B10:G10"/>
    <mergeCell ref="B4:G4"/>
    <mergeCell ref="B5:G5"/>
    <mergeCell ref="B6:G6"/>
    <mergeCell ref="B8:G8"/>
  </mergeCells>
  <pageMargins left="0.70866141732283472" right="0.39370078740157483" top="0.74803149606299213" bottom="0.74803149606299213" header="0.31496062992125984" footer="0.31496062992125984"/>
  <pageSetup paperSize="8"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Gemeente Gooise 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NiWia</dc:creator>
  <cp:lastModifiedBy>Wiarda, Niels</cp:lastModifiedBy>
  <cp:lastPrinted>2022-10-12T09:18:29Z</cp:lastPrinted>
  <dcterms:created xsi:type="dcterms:W3CDTF">2022-09-06T11:21:26Z</dcterms:created>
  <dcterms:modified xsi:type="dcterms:W3CDTF">2023-12-05T08:25:04Z</dcterms:modified>
</cp:coreProperties>
</file>