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pro10bv.sharepoint.com/sites/Pro10BV/Gedeelde documenten/1.Procurement/Juridisch loket/2023 Vervanging CCA/5. Nota's van inlichtingen/NvI 3/"/>
    </mc:Choice>
  </mc:AlternateContent>
  <xr:revisionPtr revIDLastSave="66" documentId="8_{5710CE0A-EDCA-432E-B941-E76856BC0F70}" xr6:coauthVersionLast="47" xr6:coauthVersionMax="47" xr10:uidLastSave="{1E4AA39D-BE31-44BF-8716-EDB3C6EBD1E0}"/>
  <bookViews>
    <workbookView xWindow="-28920" yWindow="-120" windowWidth="29040" windowHeight="15840" firstSheet="1" activeTab="1" xr2:uid="{9CEFE1B9-21B5-4508-B162-E9DCFE097EEA}"/>
  </bookViews>
  <sheets>
    <sheet name="invulinstructies" sheetId="2" r:id="rId1"/>
    <sheet name="overview" sheetId="3" r:id="rId2"/>
    <sheet name="implementatie " sheetId="4" r:id="rId3"/>
    <sheet name="exit" sheetId="6" r:id="rId4"/>
    <sheet name="training" sheetId="5" r:id="rId5"/>
    <sheet name="abonnement Assignables" sheetId="1" r:id="rId6"/>
    <sheet name="abonnement Concurrent" sheetId="11" r:id="rId7"/>
    <sheet name="SLA" sheetId="8" r:id="rId8"/>
    <sheet name="Uren consultancy" sheetId="12" r:id="rId9"/>
    <sheet name="Doorontwikkeling" sheetId="13"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3" l="1"/>
  <c r="D6" i="8"/>
  <c r="D4" i="8"/>
  <c r="D5" i="8"/>
  <c r="D25" i="11"/>
  <c r="E25" i="11" s="1"/>
  <c r="D14" i="11"/>
  <c r="E14" i="11" s="1"/>
  <c r="D12" i="11"/>
  <c r="E12" i="11" s="1"/>
  <c r="D11" i="11"/>
  <c r="E11" i="11" s="1"/>
  <c r="D6" i="11"/>
  <c r="E6" i="11" s="1"/>
  <c r="D12" i="1"/>
  <c r="E12" i="1" s="1"/>
  <c r="D6" i="1"/>
  <c r="E6" i="1" s="1"/>
  <c r="E15" i="11" l="1"/>
  <c r="F3" i="12"/>
  <c r="F4" i="12"/>
  <c r="F5" i="12"/>
  <c r="F7" i="12" l="1"/>
  <c r="D24" i="11" l="1"/>
  <c r="E24" i="11" s="1"/>
  <c r="D19" i="11"/>
  <c r="E19" i="11" s="1"/>
  <c r="D25" i="1"/>
  <c r="E25" i="1" s="1"/>
  <c r="D24" i="1"/>
  <c r="E24" i="1" s="1"/>
  <c r="D3" i="8"/>
  <c r="B12" i="3" s="1"/>
  <c r="D4" i="6"/>
  <c r="D6" i="6" s="1"/>
  <c r="B6" i="3" s="1"/>
  <c r="D8" i="5"/>
  <c r="D7" i="5"/>
  <c r="D6" i="5"/>
  <c r="D5" i="5"/>
  <c r="D4" i="5"/>
  <c r="D4" i="4"/>
  <c r="D6" i="4" s="1"/>
  <c r="B4" i="3" s="1"/>
  <c r="D18" i="1"/>
  <c r="E18" i="1" s="1"/>
  <c r="D14" i="1"/>
  <c r="E14" i="1" s="1"/>
  <c r="D11" i="1"/>
  <c r="E11" i="1" s="1"/>
  <c r="E15" i="1" s="1"/>
  <c r="B16" i="3" l="1"/>
  <c r="E19" i="1"/>
  <c r="E7" i="11"/>
  <c r="E29" i="11" s="1"/>
  <c r="E26" i="11"/>
  <c r="E26" i="1"/>
  <c r="E20" i="11"/>
  <c r="D10" i="5"/>
  <c r="B5" i="3" s="1"/>
  <c r="E7" i="1"/>
  <c r="E29" i="1" s="1"/>
  <c r="B10" i="3" l="1"/>
  <c r="B11" i="3"/>
  <c r="B13" i="3" l="1"/>
  <c r="B20" i="3" s="1"/>
  <c r="B22" i="3" s="1"/>
  <c r="B19" i="3" l="1"/>
</calcChain>
</file>

<file path=xl/sharedStrings.xml><?xml version="1.0" encoding="utf-8"?>
<sst xmlns="http://schemas.openxmlformats.org/spreadsheetml/2006/main" count="183" uniqueCount="105">
  <si>
    <t>Abonnementskosten</t>
  </si>
  <si>
    <t>Vaste terugkerende kosten</t>
  </si>
  <si>
    <t>Functioneel Beheer</t>
  </si>
  <si>
    <t>eenheid</t>
  </si>
  <si>
    <t>aantal
huidige situatie</t>
  </si>
  <si>
    <t>totaalprijs
per maand</t>
  </si>
  <si>
    <t>totaalprijs
per jaar</t>
  </si>
  <si>
    <t>Subtotaal</t>
  </si>
  <si>
    <t>ContactCenter</t>
  </si>
  <si>
    <t>Supervisors (teammanagers en kwaliteitsfunctionarissen)</t>
  </si>
  <si>
    <t>WFM</t>
  </si>
  <si>
    <t>Medewerkers</t>
  </si>
  <si>
    <t>Oranje:  gearceerde velden verplicht vullen.</t>
  </si>
  <si>
    <t>Geel: gearceerde velden optioneel vullen.</t>
  </si>
  <si>
    <t>Grijs: formule of vaste waarde, maakt gebruikt van input leverancier, is beveiligd.</t>
  </si>
  <si>
    <t>Alle prijzen zijn exclusief BTW.</t>
  </si>
  <si>
    <t xml:space="preserve">Het is niet toegestaan om op onderdelen € 0,- invullen. </t>
  </si>
  <si>
    <t>Het aanbieden van negatieve prijzen is niet toegestaan.</t>
  </si>
  <si>
    <t xml:space="preserve">De prijsopgave dient aan te sluiten op de in deze aanbesteding en bijlagen beschreven prestaties. </t>
  </si>
  <si>
    <t>De prijs is inclusief alle garanties, kosten en kortingen.</t>
  </si>
  <si>
    <t>Naam Inschrijver:</t>
  </si>
  <si>
    <t xml:space="preserve">Rechtsgeldig ondertekend door: </t>
  </si>
  <si>
    <t xml:space="preserve">Handtekening: </t>
  </si>
  <si>
    <t xml:space="preserve"> Prijsopgaveformulier</t>
  </si>
  <si>
    <t>Overview</t>
  </si>
  <si>
    <t>Totaalprijs</t>
  </si>
  <si>
    <t>Implementatie: Bedrijfsklare oplevering conform implementatieplan; Ontwikkeling, implementatie en installatie inclusief: ontsluiting, integratie, configuratie, migratie, conversie, test- en acceptatie en projectmanagement.</t>
  </si>
  <si>
    <t xml:space="preserve">Trainingen 
</t>
  </si>
  <si>
    <t>Exit</t>
  </si>
  <si>
    <t>Totaalprijs per jaar</t>
  </si>
  <si>
    <t>Prijs per jaar</t>
  </si>
  <si>
    <t>Implementatie (eenmalige kosten)</t>
  </si>
  <si>
    <t>Oplossing</t>
  </si>
  <si>
    <t>prijs</t>
  </si>
  <si>
    <t xml:space="preserve">aantal </t>
  </si>
  <si>
    <t>totaalprijs</t>
  </si>
  <si>
    <t>Trainingen</t>
  </si>
  <si>
    <t>Functioneel beheerder</t>
  </si>
  <si>
    <t>WFM-er / Trafficer</t>
  </si>
  <si>
    <t>Train-de-trainer gebruikers (opleider)</t>
  </si>
  <si>
    <t>Kwaliteitsfunctionaris</t>
  </si>
  <si>
    <t>Teammanager</t>
  </si>
  <si>
    <t>ICT Specialist</t>
  </si>
  <si>
    <t>per uur</t>
  </si>
  <si>
    <t>Adviseur (min. 5 jaar ervaring)</t>
  </si>
  <si>
    <t>Trainer</t>
  </si>
  <si>
    <t>Projectleider (min. 5 jaar ervaring)</t>
  </si>
  <si>
    <t>SLA</t>
  </si>
  <si>
    <t>Implementatie projectkosten (eenmalige kosten)</t>
  </si>
  <si>
    <t>Recordings en KTO</t>
  </si>
  <si>
    <t>&gt;50</t>
  </si>
  <si>
    <t>Medior</t>
  </si>
  <si>
    <t>Senior</t>
  </si>
  <si>
    <t xml:space="preserve">Junior </t>
  </si>
  <si>
    <t>Totaal</t>
  </si>
  <si>
    <t>Totaalprijs over 3 jaar (beoordelingsprijs)</t>
  </si>
  <si>
    <t>aantal per jaar</t>
  </si>
  <si>
    <t>aantal medewerkers</t>
  </si>
  <si>
    <t>prijs per training</t>
  </si>
  <si>
    <t>uurtarief</t>
  </si>
  <si>
    <t>Uren Consultancy</t>
  </si>
  <si>
    <t>range</t>
  </si>
  <si>
    <t>€ 60 - € 90</t>
  </si>
  <si>
    <t>€ 80 - € 130</t>
  </si>
  <si>
    <t>€ 100 - € 150</t>
  </si>
  <si>
    <t>Totaal aantal punten onderdeel Prijs</t>
  </si>
  <si>
    <t>Prijs per 3 jaar (grondslag voor beoordeling)</t>
  </si>
  <si>
    <t>Subtotaal (op straffe van uitsluiting niet hoger dan € 800.000,- excl. btw per jaar)</t>
  </si>
  <si>
    <t>Toekomst / Doorontwikkeling (ter info, tellen niet mee in de totaalprijs)</t>
  </si>
  <si>
    <t>Het betreft hier de tarieven verbonden aan de uitbreidingen van de dienstverlening, gebaseerd op een geschatte inzet van maximaal 400 uur. Dit zijn alle overige toekomstige denkbare functies die relevant zijn voor deze dienstverlening</t>
  </si>
  <si>
    <t>Andere toekomstige denkbare functies relevant voor deze dienstverlening</t>
  </si>
  <si>
    <t>Concurrent users</t>
  </si>
  <si>
    <t>Assignables users</t>
  </si>
  <si>
    <t>Alle kosten voor alle activiteiten samenhangend met een Exit, conform beschrijving Implementatieplan en exitstrategie</t>
  </si>
  <si>
    <r>
      <rPr>
        <b/>
        <sz val="10"/>
        <color rgb="FF000000"/>
        <rFont val="Verdana"/>
        <family val="2"/>
      </rPr>
      <t>Bedrijfsklare oplevering conform beschrijving implementatieplan en exitstrategie</t>
    </r>
    <r>
      <rPr>
        <sz val="10"/>
        <color rgb="FF000000"/>
        <rFont val="Verdana"/>
        <family val="2"/>
      </rPr>
      <t xml:space="preserve">
Ontwikkeling, Implementatie en Installatie van de gevraagde dienstverlening, inclusief ontsluiting, integratie, configuratie, migratie, conversie en projectmanagement.</t>
    </r>
  </si>
  <si>
    <t xml:space="preserve">Belteam </t>
  </si>
  <si>
    <t>tot en met 50</t>
  </si>
  <si>
    <t xml:space="preserve">Ten aanzien van gestaffelde prijzen geldt: de stuksprijs in een opvolgende (hogere) staffel-trede is op straffe van uitsluiting niet hoger dan de stuksprijs van de voorgaande staffel-trede. Het is gebruikelijk in de markt dat bij een hoger aantal gebruikers of een hogere inzet van functies de stuksprijs (in de opvolgende staffel-trede) steeds gunstiger wordt. </t>
  </si>
  <si>
    <t>Bij onduidelijkheden met betrekking tot het prijsopgaveformulier: stel vragen aan de Aanbestedende dienst via de Nota's van Inlichtingen.</t>
  </si>
  <si>
    <t>maandelijkse abonnements-kosten</t>
  </si>
  <si>
    <t>Functioneel beheerders</t>
  </si>
  <si>
    <t>WFM-ers/ Trafficers</t>
  </si>
  <si>
    <t>Belteam</t>
  </si>
  <si>
    <t>Beheer per maand</t>
  </si>
  <si>
    <t>tot en met 500</t>
  </si>
  <si>
    <t>501 tot en met 1000</t>
  </si>
  <si>
    <t xml:space="preserve">Kosten die hier niet geoffreerd worden kunnen na gunning niet gedeclareerd worden, met uitzondering van kosten voor opties die Aanbestedende dienst niet verplicht is om af te nemen (Zie aanbestedingsleidraad voor kansen en wensen). </t>
  </si>
  <si>
    <t>De door Inschrijver opgenomen prijzen zijn vaste maximum all-in prijzen, zie  Aanbestedingsleidraad.</t>
  </si>
  <si>
    <t>Enkel de door de Inschrijver ingevulde prijzen (oranje en gele velden) gelden in de situatie dat er een opdracht wordt verleend naar aanleiding van deze aanbesteding. Het aanpassen van de excel formules en waarden door de Inschrijver is niet toegestaan en leidt tot uitsluiting van deze aanbesteding. Indien mocht blijken dat niet alle kosten in de Inschrijving zijn verwerkt, leidt dit eveneens tot uitsluiting. De genoemde totale kosten, zoals weergegeven in het prijsopgaveformulier en die automatisch worden berekend, worden gebruikt voor de beoordeling van de Inschrijving.</t>
  </si>
  <si>
    <t>Subtotaal (op straffe van uitsluiting niet hoger dan € 15.280,- per jaar)</t>
  </si>
  <si>
    <t>Abonnementskosten Assignables</t>
  </si>
  <si>
    <t>Beheer en licenties (jaarlijkse kosten)</t>
  </si>
  <si>
    <t>Uurtarieven consultancy (jaarlijkse kosten)</t>
  </si>
  <si>
    <t>Beheerkosten SLA</t>
  </si>
  <si>
    <t xml:space="preserve"> </t>
  </si>
  <si>
    <t>Gateway-kosten, gateway als geheel (voor 250 gelijktijdige gebruikers)</t>
  </si>
  <si>
    <t>prijs per maand</t>
  </si>
  <si>
    <t>totaalprijs per jaar</t>
  </si>
  <si>
    <t>Infrastructurele kosten voor 250 gelijktijdige gebruikers (lijnen, access, reporting, media, database access etc), gehele infra</t>
  </si>
  <si>
    <t>Subtotaal (op straffe van uitsluiting niet hoger dan € 150.000,- excl. btw)</t>
  </si>
  <si>
    <t>Invulinstructies Prijzenblad CCaaS applicatie hJL NVI3</t>
  </si>
  <si>
    <t>Abonnementskosten Concurrent</t>
  </si>
  <si>
    <t xml:space="preserve">Let op u vult of in dit tabblad (abonnement Concurrent) óf in tabblad abonnement Assignables de maandelijkse abonnementskosten per rol in (Functioneel beheerders, Medewerkers Contactcenter, Supervisors Contactcenter, WFM-er/Trafficers, Belteam). Er mag slechts per rol 1 tabblad ingevuld worden en er mogen geen dubbele prijzen op gegeven worden. </t>
  </si>
  <si>
    <t xml:space="preserve">Let op u vult of in dit tabblad (abonnement Assignables) óf in tabblad abonnement Concurrent de maandelijkse abonnementskosten per rol in (Functioneel beheerders, Medewerkers Contactcenter, Supervisors Contactcenter, WFM-er/Trafficers, Belteam). Er mag slechts per rol 1 tabblad ingevuld worden en er mogen geen dubbele prijzen op gegeven worden. </t>
  </si>
  <si>
    <t xml:space="preserve">Let op:  U vult of in tabblad abonnement Assignables of in tabblad abonnement Concurrent de maandelijkse kosten in per rol. Er mogen geen dubbele prijzen worden afgegeven.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</si>
</sst>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164" formatCode="&quot;€&quot;\ #,##0.00"/>
    <numFmt numFmtId="165" formatCode="_ [$€-413]\ * #,##0.00_ ;_ [$€-413]\ * \-#,##0.00_ ;_ [$€-413]\ * &quot;-&quot;??_ ;_ @_ "/>
  </numFmts>
  <fonts count="16" x14ac:knownFonts="1">
    <font>
      <sz val="11"/>
      <color theme="1"/>
      <name val="Arial"/>
      <family val="2"/>
    </font>
    <font>
      <b/>
      <sz val="16"/>
      <color theme="1"/>
      <name val="Verdana"/>
      <family val="2"/>
    </font>
    <font>
      <sz val="10"/>
      <color theme="1"/>
      <name val="Verdana"/>
      <family val="2"/>
    </font>
    <font>
      <b/>
      <sz val="12"/>
      <color theme="1"/>
      <name val="Verdana"/>
      <family val="2"/>
    </font>
    <font>
      <b/>
      <sz val="16"/>
      <color rgb="FFFF0000"/>
      <name val="Verdana"/>
      <family val="2"/>
    </font>
    <font>
      <b/>
      <sz val="10"/>
      <color rgb="FFFFFFFF"/>
      <name val="Verdana"/>
      <family val="2"/>
    </font>
    <font>
      <b/>
      <sz val="10"/>
      <color theme="1"/>
      <name val="Verdana"/>
      <family val="2"/>
    </font>
    <font>
      <sz val="10"/>
      <color rgb="FF000000"/>
      <name val="Verdana"/>
      <family val="2"/>
    </font>
    <font>
      <b/>
      <sz val="10"/>
      <color rgb="FF000000"/>
      <name val="Verdana"/>
      <family val="2"/>
    </font>
    <font>
      <sz val="10"/>
      <color rgb="FFFF0000"/>
      <name val="Verdana"/>
      <family val="2"/>
    </font>
    <font>
      <sz val="10"/>
      <color rgb="FFFFFFFF"/>
      <name val="Verdana"/>
      <family val="2"/>
    </font>
    <font>
      <b/>
      <sz val="11"/>
      <color theme="0"/>
      <name val="Corbel"/>
      <family val="2"/>
    </font>
    <font>
      <b/>
      <sz val="10"/>
      <color theme="0"/>
      <name val="Verdana"/>
      <family val="2"/>
    </font>
    <font>
      <b/>
      <i/>
      <sz val="10"/>
      <color rgb="FF000000"/>
      <name val="Verdana"/>
      <family val="2"/>
    </font>
    <font>
      <b/>
      <i/>
      <sz val="10"/>
      <color theme="1"/>
      <name val="Verdana"/>
      <family val="2"/>
    </font>
    <font>
      <b/>
      <sz val="10"/>
      <color rgb="FFFF0000"/>
      <name val="Verdana"/>
      <family val="2"/>
    </font>
  </fonts>
  <fills count="18">
    <fill>
      <patternFill patternType="none"/>
    </fill>
    <fill>
      <patternFill patternType="gray125"/>
    </fill>
    <fill>
      <patternFill patternType="solid">
        <fgColor rgb="FF0070C0"/>
        <bgColor rgb="FF000000"/>
      </patternFill>
    </fill>
    <fill>
      <patternFill patternType="solid">
        <fgColor theme="0"/>
        <bgColor rgb="FF000000"/>
      </patternFill>
    </fill>
    <fill>
      <patternFill patternType="solid">
        <fgColor rgb="FFFFFFFF"/>
        <bgColor rgb="FF000000"/>
      </patternFill>
    </fill>
    <fill>
      <patternFill patternType="solid">
        <fgColor theme="7"/>
        <bgColor rgb="FF000000"/>
      </patternFill>
    </fill>
    <fill>
      <patternFill patternType="solid">
        <fgColor theme="0" tint="-0.249977111117893"/>
        <bgColor indexed="64"/>
      </patternFill>
    </fill>
    <fill>
      <patternFill patternType="solid">
        <fgColor theme="0" tint="-0.249977111117893"/>
        <bgColor rgb="FF000000"/>
      </patternFill>
    </fill>
    <fill>
      <patternFill patternType="solid">
        <fgColor theme="7"/>
        <bgColor indexed="64"/>
      </patternFill>
    </fill>
    <fill>
      <patternFill patternType="solid">
        <fgColor rgb="FFFFFF00"/>
        <bgColor indexed="64"/>
      </patternFill>
    </fill>
    <fill>
      <patternFill patternType="solid">
        <fgColor theme="0"/>
        <bgColor indexed="64"/>
      </patternFill>
    </fill>
    <fill>
      <patternFill patternType="solid">
        <fgColor rgb="FFFF0000"/>
        <bgColor rgb="FF000000"/>
      </patternFill>
    </fill>
    <fill>
      <patternFill patternType="solid">
        <fgColor theme="9" tint="0.79998168889431442"/>
        <bgColor indexed="64"/>
      </patternFill>
    </fill>
    <fill>
      <patternFill patternType="solid">
        <fgColor rgb="FF00B0F0"/>
        <bgColor indexed="64"/>
      </patternFill>
    </fill>
    <fill>
      <patternFill patternType="solid">
        <fgColor rgb="FFFF0000"/>
        <bgColor indexed="64"/>
      </patternFill>
    </fill>
    <fill>
      <patternFill patternType="solid">
        <fgColor rgb="FF002060"/>
        <bgColor indexed="64"/>
      </patternFill>
    </fill>
    <fill>
      <patternFill patternType="solid">
        <fgColor rgb="FF002060"/>
        <bgColor rgb="FF000000"/>
      </patternFill>
    </fill>
    <fill>
      <patternFill patternType="solid">
        <fgColor theme="4" tint="0.79998168889431442"/>
        <bgColor rgb="FF000000"/>
      </patternFill>
    </fill>
  </fills>
  <borders count="34">
    <border>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style="thin">
        <color indexed="64"/>
      </top>
      <bottom/>
      <diagonal/>
    </border>
    <border>
      <left/>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s>
  <cellStyleXfs count="1">
    <xf numFmtId="0" fontId="0" fillId="0" borderId="0"/>
  </cellStyleXfs>
  <cellXfs count="154">
    <xf numFmtId="0" fontId="0" fillId="0" borderId="0" xfId="0"/>
    <xf numFmtId="0" fontId="1" fillId="0" borderId="0" xfId="0" applyFont="1" applyAlignment="1">
      <alignment vertical="top"/>
    </xf>
    <xf numFmtId="0" fontId="2" fillId="0" borderId="0" xfId="0" applyFont="1" applyAlignment="1">
      <alignment horizontal="right" vertical="top" wrapText="1"/>
    </xf>
    <xf numFmtId="7" fontId="2" fillId="0" borderId="0" xfId="0" applyNumberFormat="1" applyFont="1" applyAlignment="1">
      <alignment horizontal="right" vertical="top" wrapText="1"/>
    </xf>
    <xf numFmtId="0" fontId="2" fillId="0" borderId="0" xfId="0" applyFont="1" applyAlignment="1">
      <alignment vertical="top" wrapText="1"/>
    </xf>
    <xf numFmtId="0" fontId="3" fillId="0" borderId="0" xfId="0" applyFont="1" applyAlignment="1">
      <alignment vertical="top"/>
    </xf>
    <xf numFmtId="0" fontId="4" fillId="0" borderId="0" xfId="0" applyFont="1" applyAlignment="1">
      <alignment vertical="top"/>
    </xf>
    <xf numFmtId="0" fontId="5" fillId="2" borderId="1" xfId="0" applyFont="1" applyFill="1" applyBorder="1" applyAlignment="1">
      <alignment vertical="top" wrapText="1"/>
    </xf>
    <xf numFmtId="0" fontId="5" fillId="2" borderId="2" xfId="0" applyFont="1" applyFill="1" applyBorder="1" applyAlignment="1">
      <alignment horizontal="right" vertical="top" wrapText="1"/>
    </xf>
    <xf numFmtId="3" fontId="7" fillId="6" borderId="5" xfId="0" applyNumberFormat="1" applyFont="1" applyFill="1" applyBorder="1" applyAlignment="1">
      <alignment horizontal="right" vertical="top" wrapText="1"/>
    </xf>
    <xf numFmtId="44" fontId="7" fillId="6" borderId="5" xfId="0" applyNumberFormat="1" applyFont="1" applyFill="1" applyBorder="1" applyAlignment="1">
      <alignment horizontal="right" vertical="top" wrapText="1"/>
    </xf>
    <xf numFmtId="44" fontId="7" fillId="7" borderId="5" xfId="0" applyNumberFormat="1" applyFont="1" applyFill="1" applyBorder="1" applyAlignment="1">
      <alignment horizontal="right" vertical="top" wrapText="1"/>
    </xf>
    <xf numFmtId="44" fontId="7" fillId="5" borderId="6" xfId="0" applyNumberFormat="1" applyFont="1" applyFill="1" applyBorder="1" applyAlignment="1" applyProtection="1">
      <alignment horizontal="right" vertical="top" wrapText="1"/>
      <protection locked="0"/>
    </xf>
    <xf numFmtId="3" fontId="7" fillId="6" borderId="7" xfId="0" applyNumberFormat="1" applyFont="1" applyFill="1" applyBorder="1" applyAlignment="1">
      <alignment horizontal="right" vertical="top" wrapText="1"/>
    </xf>
    <xf numFmtId="0" fontId="9" fillId="4" borderId="0" xfId="0" applyFont="1" applyFill="1" applyAlignment="1">
      <alignment vertical="top" wrapText="1"/>
    </xf>
    <xf numFmtId="0" fontId="8" fillId="4" borderId="0" xfId="0" applyFont="1" applyFill="1" applyAlignment="1">
      <alignment horizontal="right" vertical="top" wrapText="1"/>
    </xf>
    <xf numFmtId="7" fontId="8" fillId="4" borderId="0" xfId="0" applyNumberFormat="1" applyFont="1" applyFill="1" applyAlignment="1">
      <alignment horizontal="right" vertical="top" wrapText="1"/>
    </xf>
    <xf numFmtId="0" fontId="5" fillId="2" borderId="10" xfId="0" applyFont="1" applyFill="1" applyBorder="1" applyAlignment="1">
      <alignment vertical="top" wrapText="1"/>
    </xf>
    <xf numFmtId="0" fontId="7" fillId="4" borderId="1" xfId="0" applyFont="1" applyFill="1" applyBorder="1" applyAlignment="1">
      <alignment vertical="top" wrapText="1"/>
    </xf>
    <xf numFmtId="0" fontId="8" fillId="4" borderId="2" xfId="0" applyFont="1" applyFill="1" applyBorder="1" applyAlignment="1">
      <alignment vertical="top" wrapText="1"/>
    </xf>
    <xf numFmtId="0" fontId="10" fillId="4" borderId="6" xfId="0" applyFont="1" applyFill="1" applyBorder="1" applyAlignment="1">
      <alignment horizontal="right" vertical="top" wrapText="1"/>
    </xf>
    <xf numFmtId="7" fontId="10" fillId="4" borderId="6" xfId="0" applyNumberFormat="1" applyFont="1" applyFill="1" applyBorder="1" applyAlignment="1">
      <alignment horizontal="right" vertical="top" wrapText="1"/>
    </xf>
    <xf numFmtId="3" fontId="7" fillId="7" borderId="5" xfId="0" applyNumberFormat="1" applyFont="1" applyFill="1" applyBorder="1" applyAlignment="1">
      <alignment horizontal="right" vertical="top" wrapText="1"/>
    </xf>
    <xf numFmtId="0" fontId="8" fillId="4" borderId="3" xfId="0" applyFont="1" applyFill="1" applyBorder="1" applyAlignment="1">
      <alignment vertical="top" wrapText="1"/>
    </xf>
    <xf numFmtId="0" fontId="6" fillId="3" borderId="12" xfId="0" applyFont="1" applyFill="1" applyBorder="1" applyAlignment="1">
      <alignment vertical="top" wrapText="1"/>
    </xf>
    <xf numFmtId="0" fontId="5" fillId="3" borderId="2" xfId="0" applyFont="1" applyFill="1" applyBorder="1" applyAlignment="1">
      <alignment horizontal="right" vertical="top" wrapText="1"/>
    </xf>
    <xf numFmtId="7" fontId="5" fillId="3" borderId="2" xfId="0" applyNumberFormat="1" applyFont="1" applyFill="1" applyBorder="1" applyAlignment="1">
      <alignment horizontal="right" vertical="top" wrapText="1"/>
    </xf>
    <xf numFmtId="0" fontId="5" fillId="3" borderId="13" xfId="0" applyFont="1" applyFill="1" applyBorder="1" applyAlignment="1">
      <alignment horizontal="right" vertical="top" wrapText="1"/>
    </xf>
    <xf numFmtId="0" fontId="7" fillId="4" borderId="14" xfId="0" applyFont="1" applyFill="1" applyBorder="1" applyAlignment="1">
      <alignment vertical="top" wrapText="1"/>
    </xf>
    <xf numFmtId="0" fontId="7" fillId="0" borderId="0" xfId="0" applyFont="1" applyAlignment="1">
      <alignment vertical="top" wrapText="1"/>
    </xf>
    <xf numFmtId="164" fontId="7" fillId="0" borderId="0" xfId="0" applyNumberFormat="1" applyFont="1" applyAlignment="1">
      <alignment horizontal="right" vertical="top" wrapText="1"/>
    </xf>
    <xf numFmtId="7" fontId="7" fillId="0" borderId="0" xfId="0" applyNumberFormat="1" applyFont="1" applyAlignment="1">
      <alignment horizontal="right" vertical="top" wrapText="1"/>
    </xf>
    <xf numFmtId="0" fontId="8" fillId="4" borderId="0" xfId="0" applyFont="1" applyFill="1" applyAlignment="1">
      <alignment vertical="top" wrapText="1"/>
    </xf>
    <xf numFmtId="0" fontId="9" fillId="0" borderId="0" xfId="0" applyFont="1" applyAlignment="1">
      <alignment vertical="top" wrapText="1"/>
    </xf>
    <xf numFmtId="0" fontId="7" fillId="4" borderId="0" xfId="0" applyFont="1" applyFill="1" applyAlignment="1">
      <alignment vertical="top" wrapText="1"/>
    </xf>
    <xf numFmtId="0" fontId="7" fillId="4" borderId="5" xfId="0" applyFont="1" applyFill="1" applyBorder="1" applyAlignment="1">
      <alignment vertical="top" wrapText="1"/>
    </xf>
    <xf numFmtId="0" fontId="1" fillId="0" borderId="15" xfId="0" applyFont="1" applyBorder="1" applyAlignment="1">
      <alignment vertical="top"/>
    </xf>
    <xf numFmtId="0" fontId="2" fillId="0" borderId="0" xfId="0" applyFont="1" applyAlignment="1">
      <alignment vertical="top"/>
    </xf>
    <xf numFmtId="0" fontId="6" fillId="0" borderId="15" xfId="0" applyFont="1" applyBorder="1" applyAlignment="1">
      <alignment vertical="top"/>
    </xf>
    <xf numFmtId="0" fontId="2" fillId="8" borderId="5" xfId="0" applyFont="1" applyFill="1" applyBorder="1" applyAlignment="1">
      <alignment vertical="top"/>
    </xf>
    <xf numFmtId="0" fontId="2" fillId="9" borderId="5" xfId="0" applyFont="1" applyFill="1" applyBorder="1" applyAlignment="1">
      <alignment vertical="top"/>
    </xf>
    <xf numFmtId="0" fontId="2" fillId="6" borderId="5" xfId="0" applyFont="1" applyFill="1" applyBorder="1" applyAlignment="1">
      <alignment vertical="top"/>
    </xf>
    <xf numFmtId="0" fontId="2" fillId="0" borderId="5" xfId="0" applyFont="1" applyBorder="1" applyAlignment="1">
      <alignment vertical="top"/>
    </xf>
    <xf numFmtId="0" fontId="2" fillId="0" borderId="5" xfId="0" applyFont="1" applyBorder="1" applyAlignment="1">
      <alignment horizontal="left" vertical="top" wrapText="1"/>
    </xf>
    <xf numFmtId="0" fontId="2" fillId="0" borderId="7" xfId="0" applyFont="1" applyBorder="1" applyAlignment="1">
      <alignment horizontal="left" vertical="top" wrapText="1"/>
    </xf>
    <xf numFmtId="0" fontId="2" fillId="0" borderId="0" xfId="0" applyFont="1" applyAlignment="1">
      <alignment horizontal="right" vertical="top"/>
    </xf>
    <xf numFmtId="0" fontId="5" fillId="2" borderId="10" xfId="0" applyFont="1" applyFill="1" applyBorder="1" applyAlignment="1">
      <alignment vertical="top"/>
    </xf>
    <xf numFmtId="0" fontId="5" fillId="2" borderId="15" xfId="0" applyFont="1" applyFill="1" applyBorder="1" applyAlignment="1">
      <alignment horizontal="right" vertical="top"/>
    </xf>
    <xf numFmtId="0" fontId="5" fillId="3" borderId="0" xfId="0" applyFont="1" applyFill="1" applyAlignment="1">
      <alignment vertical="top"/>
    </xf>
    <xf numFmtId="0" fontId="7" fillId="4" borderId="17" xfId="0" applyFont="1" applyFill="1" applyBorder="1" applyAlignment="1">
      <alignment vertical="top" wrapText="1"/>
    </xf>
    <xf numFmtId="44" fontId="7" fillId="7" borderId="7" xfId="0" applyNumberFormat="1" applyFont="1" applyFill="1" applyBorder="1" applyAlignment="1">
      <alignment horizontal="right" vertical="top"/>
    </xf>
    <xf numFmtId="0" fontId="7" fillId="4" borderId="0" xfId="0" applyFont="1" applyFill="1" applyAlignment="1">
      <alignment vertical="top"/>
    </xf>
    <xf numFmtId="0" fontId="7" fillId="4" borderId="17" xfId="0" applyFont="1" applyFill="1" applyBorder="1" applyAlignment="1">
      <alignment horizontal="left" vertical="top" wrapText="1"/>
    </xf>
    <xf numFmtId="0" fontId="8" fillId="4" borderId="16" xfId="0" applyFont="1" applyFill="1" applyBorder="1" applyAlignment="1">
      <alignment vertical="top" wrapText="1"/>
    </xf>
    <xf numFmtId="0" fontId="8" fillId="4" borderId="0" xfId="0" applyFont="1" applyFill="1" applyAlignment="1">
      <alignment vertical="top"/>
    </xf>
    <xf numFmtId="0" fontId="6" fillId="0" borderId="0" xfId="0" applyFont="1" applyAlignment="1">
      <alignment vertical="top"/>
    </xf>
    <xf numFmtId="0" fontId="7" fillId="4" borderId="0" xfId="0" applyFont="1" applyFill="1" applyAlignment="1">
      <alignment horizontal="right" vertical="top"/>
    </xf>
    <xf numFmtId="0" fontId="5" fillId="2" borderId="15" xfId="0" applyFont="1" applyFill="1" applyBorder="1" applyAlignment="1">
      <alignment vertical="top"/>
    </xf>
    <xf numFmtId="0" fontId="10" fillId="4" borderId="0" xfId="0" applyFont="1" applyFill="1" applyAlignment="1">
      <alignment vertical="top"/>
    </xf>
    <xf numFmtId="0" fontId="5" fillId="11" borderId="0" xfId="0" applyFont="1" applyFill="1" applyAlignment="1">
      <alignment vertical="top"/>
    </xf>
    <xf numFmtId="0" fontId="5" fillId="11" borderId="0" xfId="0" applyFont="1" applyFill="1" applyAlignment="1">
      <alignment horizontal="right" vertical="top"/>
    </xf>
    <xf numFmtId="0" fontId="7" fillId="4" borderId="18" xfId="0" applyFont="1" applyFill="1" applyBorder="1" applyAlignment="1">
      <alignment vertical="top"/>
    </xf>
    <xf numFmtId="44" fontId="7" fillId="3" borderId="0" xfId="0" applyNumberFormat="1" applyFont="1" applyFill="1" applyAlignment="1" applyProtection="1">
      <alignment horizontal="right" vertical="top"/>
      <protection locked="0"/>
    </xf>
    <xf numFmtId="0" fontId="5" fillId="2" borderId="11" xfId="0" applyFont="1" applyFill="1" applyBorder="1" applyAlignment="1">
      <alignment horizontal="right" vertical="top"/>
    </xf>
    <xf numFmtId="0" fontId="2" fillId="10" borderId="0" xfId="0" applyFont="1" applyFill="1" applyAlignment="1">
      <alignment horizontal="right" vertical="top"/>
    </xf>
    <xf numFmtId="0" fontId="5" fillId="2" borderId="2" xfId="0" applyFont="1" applyFill="1" applyBorder="1" applyAlignment="1">
      <alignment vertical="top"/>
    </xf>
    <xf numFmtId="0" fontId="5" fillId="2" borderId="2" xfId="0" applyFont="1" applyFill="1" applyBorder="1" applyAlignment="1">
      <alignment horizontal="right" vertical="top"/>
    </xf>
    <xf numFmtId="44" fontId="2" fillId="8" borderId="5" xfId="0" applyNumberFormat="1" applyFont="1" applyFill="1" applyBorder="1" applyAlignment="1" applyProtection="1">
      <alignment horizontal="right" vertical="top"/>
      <protection locked="0"/>
    </xf>
    <xf numFmtId="1" fontId="2" fillId="6" borderId="5" xfId="0" applyNumberFormat="1" applyFont="1" applyFill="1" applyBorder="1" applyAlignment="1">
      <alignment horizontal="right" vertical="top"/>
    </xf>
    <xf numFmtId="44" fontId="2" fillId="6" borderId="5" xfId="0" applyNumberFormat="1" applyFont="1" applyFill="1" applyBorder="1" applyAlignment="1">
      <alignment horizontal="right" vertical="top"/>
    </xf>
    <xf numFmtId="0" fontId="9" fillId="0" borderId="0" xfId="0" applyFont="1" applyAlignment="1">
      <alignment vertical="top"/>
    </xf>
    <xf numFmtId="0" fontId="6" fillId="0" borderId="0" xfId="0" applyFont="1" applyAlignment="1">
      <alignment horizontal="right" vertical="top"/>
    </xf>
    <xf numFmtId="0" fontId="5" fillId="2" borderId="5" xfId="0" applyFont="1" applyFill="1" applyBorder="1" applyAlignment="1">
      <alignment vertical="top"/>
    </xf>
    <xf numFmtId="0" fontId="5" fillId="2" borderId="5" xfId="0" applyFont="1" applyFill="1" applyBorder="1" applyAlignment="1">
      <alignment horizontal="right" vertical="top"/>
    </xf>
    <xf numFmtId="0" fontId="1" fillId="0" borderId="0" xfId="0" applyFont="1"/>
    <xf numFmtId="0" fontId="6" fillId="0" borderId="0" xfId="0" applyFont="1" applyAlignment="1">
      <alignment horizontal="right"/>
    </xf>
    <xf numFmtId="0" fontId="2" fillId="0" borderId="0" xfId="0" applyFont="1"/>
    <xf numFmtId="0" fontId="2" fillId="0" borderId="0" xfId="0" applyFont="1" applyAlignment="1">
      <alignment horizontal="right"/>
    </xf>
    <xf numFmtId="0" fontId="6" fillId="12" borderId="0" xfId="0" applyFont="1" applyFill="1" applyAlignment="1">
      <alignment horizontal="center" vertical="center" wrapText="1"/>
    </xf>
    <xf numFmtId="3" fontId="7" fillId="6" borderId="20" xfId="0" applyNumberFormat="1" applyFont="1" applyFill="1" applyBorder="1" applyAlignment="1">
      <alignment horizontal="right" vertical="top" wrapText="1"/>
    </xf>
    <xf numFmtId="44" fontId="7" fillId="6" borderId="14" xfId="0" applyNumberFormat="1" applyFont="1" applyFill="1" applyBorder="1" applyAlignment="1">
      <alignment horizontal="right" vertical="top" wrapText="1"/>
    </xf>
    <xf numFmtId="44" fontId="8" fillId="0" borderId="0" xfId="0" applyNumberFormat="1" applyFont="1" applyAlignment="1">
      <alignment horizontal="right" vertical="top" wrapText="1"/>
    </xf>
    <xf numFmtId="0" fontId="0" fillId="0" borderId="5" xfId="0" applyBorder="1"/>
    <xf numFmtId="0" fontId="5" fillId="2" borderId="23" xfId="0" applyFont="1" applyFill="1" applyBorder="1" applyAlignment="1">
      <alignment vertical="top"/>
    </xf>
    <xf numFmtId="0" fontId="5" fillId="2" borderId="24" xfId="0" applyFont="1" applyFill="1" applyBorder="1" applyAlignment="1">
      <alignment vertical="top"/>
    </xf>
    <xf numFmtId="0" fontId="5" fillId="2" borderId="24" xfId="0" applyFont="1" applyFill="1" applyBorder="1" applyAlignment="1">
      <alignment horizontal="right" vertical="top"/>
    </xf>
    <xf numFmtId="0" fontId="5" fillId="2" borderId="25" xfId="0" applyFont="1" applyFill="1" applyBorder="1" applyAlignment="1">
      <alignment horizontal="right" vertical="top"/>
    </xf>
    <xf numFmtId="0" fontId="7" fillId="4" borderId="26" xfId="0" applyFont="1" applyFill="1" applyBorder="1" applyAlignment="1">
      <alignment wrapText="1"/>
    </xf>
    <xf numFmtId="0" fontId="0" fillId="0" borderId="27" xfId="0" applyBorder="1"/>
    <xf numFmtId="0" fontId="7" fillId="4" borderId="21" xfId="0" applyFont="1" applyFill="1" applyBorder="1" applyAlignment="1">
      <alignment wrapText="1"/>
    </xf>
    <xf numFmtId="0" fontId="0" fillId="0" borderId="22" xfId="0" applyBorder="1"/>
    <xf numFmtId="1" fontId="2" fillId="6" borderId="22" xfId="0" applyNumberFormat="1" applyFont="1" applyFill="1" applyBorder="1" applyAlignment="1">
      <alignment horizontal="right" vertical="top"/>
    </xf>
    <xf numFmtId="7" fontId="2" fillId="13" borderId="16" xfId="0" applyNumberFormat="1" applyFont="1" applyFill="1" applyBorder="1" applyAlignment="1">
      <alignment horizontal="right" vertical="top" wrapText="1"/>
    </xf>
    <xf numFmtId="44" fontId="2" fillId="13" borderId="29" xfId="0" applyNumberFormat="1" applyFont="1" applyFill="1" applyBorder="1" applyAlignment="1">
      <alignment horizontal="right" vertical="top" wrapText="1"/>
    </xf>
    <xf numFmtId="44" fontId="2" fillId="0" borderId="0" xfId="0" applyNumberFormat="1" applyFont="1" applyAlignment="1">
      <alignment vertical="top"/>
    </xf>
    <xf numFmtId="0" fontId="6" fillId="0" borderId="5" xfId="0" applyFont="1" applyBorder="1" applyAlignment="1">
      <alignment vertical="top"/>
    </xf>
    <xf numFmtId="44" fontId="6" fillId="6" borderId="5" xfId="0" applyNumberFormat="1" applyFont="1" applyFill="1" applyBorder="1" applyAlignment="1">
      <alignment horizontal="right" vertical="top"/>
    </xf>
    <xf numFmtId="0" fontId="0" fillId="6" borderId="5" xfId="0" applyFill="1" applyBorder="1"/>
    <xf numFmtId="0" fontId="5" fillId="2" borderId="24" xfId="0" applyFont="1" applyFill="1" applyBorder="1" applyAlignment="1">
      <alignment horizontal="left" vertical="top"/>
    </xf>
    <xf numFmtId="0" fontId="8" fillId="4" borderId="5" xfId="0" applyFont="1" applyFill="1" applyBorder="1" applyAlignment="1">
      <alignment vertical="top"/>
    </xf>
    <xf numFmtId="3" fontId="11" fillId="15" borderId="5" xfId="0" applyNumberFormat="1" applyFont="1" applyFill="1" applyBorder="1" applyAlignment="1">
      <alignment vertical="center"/>
    </xf>
    <xf numFmtId="0" fontId="7" fillId="4" borderId="5" xfId="0" applyFont="1" applyFill="1" applyBorder="1" applyAlignment="1">
      <alignment wrapText="1"/>
    </xf>
    <xf numFmtId="0" fontId="7" fillId="9" borderId="5" xfId="0" applyFont="1" applyFill="1" applyBorder="1" applyAlignment="1" applyProtection="1">
      <alignment vertical="top" wrapText="1"/>
      <protection locked="0"/>
    </xf>
    <xf numFmtId="0" fontId="0" fillId="6" borderId="22" xfId="0" applyFill="1" applyBorder="1"/>
    <xf numFmtId="0" fontId="0" fillId="0" borderId="30" xfId="0" applyBorder="1"/>
    <xf numFmtId="0" fontId="12" fillId="16" borderId="5" xfId="0" applyFont="1" applyFill="1" applyBorder="1" applyAlignment="1">
      <alignment vertical="top"/>
    </xf>
    <xf numFmtId="44" fontId="8" fillId="0" borderId="14" xfId="0" applyNumberFormat="1" applyFont="1" applyBorder="1" applyAlignment="1">
      <alignment horizontal="right" vertical="top"/>
    </xf>
    <xf numFmtId="0" fontId="8" fillId="17" borderId="5" xfId="0" applyFont="1" applyFill="1" applyBorder="1" applyAlignment="1">
      <alignment vertical="top"/>
    </xf>
    <xf numFmtId="44" fontId="8" fillId="17" borderId="14" xfId="0" applyNumberFormat="1" applyFont="1" applyFill="1" applyBorder="1" applyAlignment="1">
      <alignment horizontal="right" vertical="top"/>
    </xf>
    <xf numFmtId="44" fontId="7" fillId="5" borderId="5" xfId="0" applyNumberFormat="1" applyFont="1" applyFill="1" applyBorder="1" applyAlignment="1" applyProtection="1">
      <alignment horizontal="right" vertical="top" wrapText="1"/>
      <protection locked="0"/>
    </xf>
    <xf numFmtId="0" fontId="5" fillId="2" borderId="5" xfId="0" applyFont="1" applyFill="1" applyBorder="1" applyAlignment="1">
      <alignment vertical="top" wrapText="1"/>
    </xf>
    <xf numFmtId="0" fontId="5" fillId="2" borderId="5" xfId="0" applyFont="1" applyFill="1" applyBorder="1" applyAlignment="1">
      <alignment horizontal="center" vertical="top" wrapText="1"/>
    </xf>
    <xf numFmtId="0" fontId="5" fillId="2" borderId="5" xfId="0" applyFont="1" applyFill="1" applyBorder="1" applyAlignment="1">
      <alignment horizontal="right" vertical="top" wrapText="1"/>
    </xf>
    <xf numFmtId="7" fontId="5" fillId="2" borderId="5" xfId="0" applyNumberFormat="1" applyFont="1" applyFill="1" applyBorder="1" applyAlignment="1">
      <alignment horizontal="right" vertical="top" wrapText="1"/>
    </xf>
    <xf numFmtId="0" fontId="13" fillId="4" borderId="2" xfId="0" applyFont="1" applyFill="1" applyBorder="1" applyAlignment="1">
      <alignment vertical="top" wrapText="1"/>
    </xf>
    <xf numFmtId="0" fontId="14" fillId="3" borderId="12" xfId="0" applyFont="1" applyFill="1" applyBorder="1" applyAlignment="1">
      <alignment vertical="top" wrapText="1"/>
    </xf>
    <xf numFmtId="0" fontId="14" fillId="0" borderId="0" xfId="0" applyFont="1" applyAlignment="1">
      <alignment vertical="top" wrapText="1"/>
    </xf>
    <xf numFmtId="0" fontId="8" fillId="17" borderId="5" xfId="0" applyFont="1" applyFill="1" applyBorder="1" applyAlignment="1">
      <alignment vertical="top" wrapText="1"/>
    </xf>
    <xf numFmtId="0" fontId="8" fillId="17" borderId="8" xfId="0" applyFont="1" applyFill="1" applyBorder="1" applyAlignment="1">
      <alignment vertical="top" wrapText="1"/>
    </xf>
    <xf numFmtId="0" fontId="8" fillId="17" borderId="21" xfId="0" applyFont="1" applyFill="1" applyBorder="1" applyAlignment="1">
      <alignment vertical="top" wrapText="1"/>
    </xf>
    <xf numFmtId="44" fontId="8" fillId="17" borderId="9" xfId="0" applyNumberFormat="1" applyFont="1" applyFill="1" applyBorder="1" applyAlignment="1">
      <alignment horizontal="right" vertical="top" wrapText="1"/>
    </xf>
    <xf numFmtId="0" fontId="8" fillId="17" borderId="9" xfId="0" applyFont="1" applyFill="1" applyBorder="1" applyAlignment="1">
      <alignment horizontal="right" vertical="top" wrapText="1"/>
    </xf>
    <xf numFmtId="7" fontId="8" fillId="17" borderId="9" xfId="0" applyNumberFormat="1" applyFont="1" applyFill="1" applyBorder="1" applyAlignment="1">
      <alignment horizontal="right" vertical="top" wrapText="1"/>
    </xf>
    <xf numFmtId="0" fontId="8" fillId="17" borderId="22" xfId="0" applyFont="1" applyFill="1" applyBorder="1" applyAlignment="1">
      <alignment horizontal="right" vertical="top" wrapText="1"/>
    </xf>
    <xf numFmtId="7" fontId="8" fillId="17" borderId="22" xfId="0" applyNumberFormat="1" applyFont="1" applyFill="1" applyBorder="1" applyAlignment="1">
      <alignment horizontal="right" vertical="top" wrapText="1"/>
    </xf>
    <xf numFmtId="44" fontId="8" fillId="17" borderId="5" xfId="0" applyNumberFormat="1" applyFont="1" applyFill="1" applyBorder="1" applyAlignment="1">
      <alignment horizontal="right" vertical="top" wrapText="1"/>
    </xf>
    <xf numFmtId="0" fontId="13" fillId="4" borderId="4" xfId="0" applyFont="1" applyFill="1" applyBorder="1" applyAlignment="1">
      <alignment vertical="top" wrapText="1"/>
    </xf>
    <xf numFmtId="0" fontId="8" fillId="17" borderId="16" xfId="0" applyFont="1" applyFill="1" applyBorder="1" applyAlignment="1">
      <alignment vertical="top" wrapText="1"/>
    </xf>
    <xf numFmtId="0" fontId="8" fillId="17" borderId="19" xfId="0" applyFont="1" applyFill="1" applyBorder="1" applyAlignment="1">
      <alignment horizontal="right" vertical="top" wrapText="1"/>
    </xf>
    <xf numFmtId="0" fontId="8" fillId="17" borderId="19" xfId="0" applyFont="1" applyFill="1" applyBorder="1" applyAlignment="1">
      <alignment horizontal="right" vertical="top"/>
    </xf>
    <xf numFmtId="44" fontId="8" fillId="17" borderId="19" xfId="0" applyNumberFormat="1" applyFont="1" applyFill="1" applyBorder="1" applyAlignment="1">
      <alignment horizontal="right" vertical="top"/>
    </xf>
    <xf numFmtId="44" fontId="8" fillId="17" borderId="5" xfId="0" applyNumberFormat="1" applyFont="1" applyFill="1" applyBorder="1" applyAlignment="1">
      <alignment horizontal="right" vertical="top"/>
    </xf>
    <xf numFmtId="0" fontId="2" fillId="0" borderId="5" xfId="0" applyFont="1" applyBorder="1" applyAlignment="1">
      <alignment vertical="top" wrapText="1"/>
    </xf>
    <xf numFmtId="44" fontId="8" fillId="0" borderId="7" xfId="0" applyNumberFormat="1" applyFont="1" applyBorder="1" applyAlignment="1">
      <alignment horizontal="right" vertical="top"/>
    </xf>
    <xf numFmtId="44" fontId="7" fillId="7" borderId="32" xfId="0" applyNumberFormat="1" applyFont="1" applyFill="1" applyBorder="1" applyAlignment="1">
      <alignment horizontal="right" vertical="top"/>
    </xf>
    <xf numFmtId="44" fontId="8" fillId="7" borderId="30" xfId="0" applyNumberFormat="1" applyFont="1" applyFill="1" applyBorder="1" applyAlignment="1">
      <alignment horizontal="right" vertical="top"/>
    </xf>
    <xf numFmtId="0" fontId="8" fillId="0" borderId="0" xfId="0" applyFont="1" applyAlignment="1">
      <alignment vertical="top" wrapText="1"/>
    </xf>
    <xf numFmtId="44" fontId="8" fillId="7" borderId="33" xfId="0" applyNumberFormat="1" applyFont="1" applyFill="1" applyBorder="1" applyAlignment="1">
      <alignment horizontal="right" vertical="top"/>
    </xf>
    <xf numFmtId="0" fontId="7" fillId="4" borderId="26" xfId="0" applyFont="1" applyFill="1" applyBorder="1" applyAlignment="1">
      <alignment vertical="top" wrapText="1"/>
    </xf>
    <xf numFmtId="0" fontId="2" fillId="0" borderId="0" xfId="0" applyFont="1" applyAlignment="1">
      <alignment horizontal="right" wrapText="1"/>
    </xf>
    <xf numFmtId="165" fontId="0" fillId="8" borderId="5" xfId="0" applyNumberFormat="1" applyFill="1" applyBorder="1" applyProtection="1">
      <protection locked="0"/>
    </xf>
    <xf numFmtId="165" fontId="0" fillId="8" borderId="22" xfId="0" applyNumberFormat="1" applyFill="1" applyBorder="1" applyProtection="1">
      <protection locked="0"/>
    </xf>
    <xf numFmtId="164" fontId="0" fillId="9" borderId="5" xfId="0" applyNumberFormat="1" applyFill="1" applyBorder="1" applyProtection="1">
      <protection locked="0"/>
    </xf>
    <xf numFmtId="0" fontId="15" fillId="0" borderId="0" xfId="0" applyFont="1" applyAlignment="1">
      <alignment vertical="top"/>
    </xf>
    <xf numFmtId="44" fontId="7" fillId="0" borderId="5" xfId="0" quotePrefix="1" applyNumberFormat="1" applyFont="1" applyBorder="1" applyAlignment="1">
      <alignment horizontal="right" vertical="top"/>
    </xf>
    <xf numFmtId="0" fontId="6" fillId="0" borderId="16" xfId="0" applyFont="1" applyBorder="1" applyAlignment="1" applyProtection="1">
      <alignment horizontal="left" vertical="top" wrapText="1"/>
      <protection locked="0"/>
    </xf>
    <xf numFmtId="0" fontId="6" fillId="10" borderId="0" xfId="0" applyFont="1" applyFill="1" applyAlignment="1" applyProtection="1">
      <alignment horizontal="left" vertical="top" wrapText="1"/>
      <protection locked="0"/>
    </xf>
    <xf numFmtId="0" fontId="6" fillId="14" borderId="5" xfId="0" applyFont="1" applyFill="1" applyBorder="1" applyAlignment="1">
      <alignment horizontal="left" vertical="top" wrapText="1"/>
    </xf>
    <xf numFmtId="0" fontId="7" fillId="0" borderId="6" xfId="0" applyFont="1" applyBorder="1" applyAlignment="1">
      <alignment horizontal="center" vertical="top" wrapText="1"/>
    </xf>
    <xf numFmtId="0" fontId="7" fillId="0" borderId="31" xfId="0" applyFont="1" applyBorder="1" applyAlignment="1">
      <alignment horizontal="center" vertical="top" wrapText="1"/>
    </xf>
    <xf numFmtId="0" fontId="2" fillId="14" borderId="28" xfId="0" applyFont="1" applyFill="1" applyBorder="1" applyAlignment="1">
      <alignment horizontal="left" vertical="top" wrapText="1"/>
    </xf>
    <xf numFmtId="0" fontId="2" fillId="14" borderId="0" xfId="0" applyFont="1" applyFill="1" applyAlignment="1">
      <alignment horizontal="left" vertical="top" wrapText="1"/>
    </xf>
    <xf numFmtId="0" fontId="2" fillId="0" borderId="9" xfId="0" applyFont="1" applyBorder="1" applyAlignment="1">
      <alignment horizontal="left" vertical="top" wrapText="1"/>
    </xf>
    <xf numFmtId="0" fontId="1" fillId="0" borderId="0" xfId="0" applyFont="1" applyAlignment="1">
      <alignment horizontal="left" vertical="top" wrapText="1"/>
    </xf>
  </cellXfs>
  <cellStyles count="1">
    <cellStyle name="Standaard" xfId="0" builtinId="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patternType="darkGray">
          <bgColor theme="3"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F0A92-974A-49B2-B0BF-8059A0C7F304}">
  <dimension ref="A1:A25"/>
  <sheetViews>
    <sheetView workbookViewId="0">
      <selection activeCell="A20" sqref="A20"/>
    </sheetView>
  </sheetViews>
  <sheetFormatPr defaultRowHeight="13.8" x14ac:dyDescent="0.25"/>
  <cols>
    <col min="1" max="1" width="84.19921875" style="37" bestFit="1" customWidth="1"/>
  </cols>
  <sheetData>
    <row r="1" spans="1:1" ht="20.399999999999999" thickBot="1" x14ac:dyDescent="0.3">
      <c r="A1" s="36" t="s">
        <v>100</v>
      </c>
    </row>
    <row r="2" spans="1:1" ht="14.4" thickBot="1" x14ac:dyDescent="0.3"/>
    <row r="3" spans="1:1" ht="14.4" thickBot="1" x14ac:dyDescent="0.3">
      <c r="A3" s="38" t="s">
        <v>23</v>
      </c>
    </row>
    <row r="4" spans="1:1" ht="14.4" thickBot="1" x14ac:dyDescent="0.3">
      <c r="A4" s="143"/>
    </row>
    <row r="5" spans="1:1" ht="14.4" thickBot="1" x14ac:dyDescent="0.3">
      <c r="A5" s="38"/>
    </row>
    <row r="7" spans="1:1" x14ac:dyDescent="0.25">
      <c r="A7" s="39" t="s">
        <v>12</v>
      </c>
    </row>
    <row r="8" spans="1:1" x14ac:dyDescent="0.25">
      <c r="A8" s="40" t="s">
        <v>13</v>
      </c>
    </row>
    <row r="9" spans="1:1" x14ac:dyDescent="0.25">
      <c r="A9" s="41" t="s">
        <v>14</v>
      </c>
    </row>
    <row r="10" spans="1:1" x14ac:dyDescent="0.25">
      <c r="A10" s="42" t="s">
        <v>15</v>
      </c>
    </row>
    <row r="11" spans="1:1" x14ac:dyDescent="0.25">
      <c r="A11" s="42" t="s">
        <v>16</v>
      </c>
    </row>
    <row r="12" spans="1:1" x14ac:dyDescent="0.25">
      <c r="A12" s="42" t="s">
        <v>17</v>
      </c>
    </row>
    <row r="13" spans="1:1" x14ac:dyDescent="0.25">
      <c r="A13" s="42" t="s">
        <v>18</v>
      </c>
    </row>
    <row r="14" spans="1:1" x14ac:dyDescent="0.25">
      <c r="A14" s="42" t="s">
        <v>19</v>
      </c>
    </row>
    <row r="15" spans="1:1" ht="37.799999999999997" x14ac:dyDescent="0.25">
      <c r="A15" s="132" t="s">
        <v>86</v>
      </c>
    </row>
    <row r="16" spans="1:1" ht="50.4" x14ac:dyDescent="0.25">
      <c r="A16" s="43" t="s">
        <v>77</v>
      </c>
    </row>
    <row r="17" spans="1:1" ht="25.2" x14ac:dyDescent="0.25">
      <c r="A17" s="43" t="s">
        <v>78</v>
      </c>
    </row>
    <row r="18" spans="1:1" ht="25.2" x14ac:dyDescent="0.25">
      <c r="A18" s="44" t="s">
        <v>87</v>
      </c>
    </row>
    <row r="19" spans="1:1" ht="88.2" x14ac:dyDescent="0.25">
      <c r="A19" s="43" t="s">
        <v>88</v>
      </c>
    </row>
    <row r="20" spans="1:1" ht="40.049999999999997" customHeight="1" thickBot="1" x14ac:dyDescent="0.3">
      <c r="A20" s="147" t="s">
        <v>104</v>
      </c>
    </row>
    <row r="21" spans="1:1" ht="14.4" thickBot="1" x14ac:dyDescent="0.3">
      <c r="A21" s="145" t="s">
        <v>20</v>
      </c>
    </row>
    <row r="22" spans="1:1" ht="14.4" thickBot="1" x14ac:dyDescent="0.3">
      <c r="A22" s="146"/>
    </row>
    <row r="23" spans="1:1" ht="14.4" thickBot="1" x14ac:dyDescent="0.3">
      <c r="A23" s="145" t="s">
        <v>21</v>
      </c>
    </row>
    <row r="24" spans="1:1" ht="14.4" thickBot="1" x14ac:dyDescent="0.3">
      <c r="A24" s="146"/>
    </row>
    <row r="25" spans="1:1" ht="14.4" thickBot="1" x14ac:dyDescent="0.3">
      <c r="A25" s="145" t="s">
        <v>22</v>
      </c>
    </row>
  </sheetData>
  <sheetProtection algorithmName="SHA-512" hashValue="GjiITjov7f+kvfalxwH43GlE2PW6OqVKO6eFa8RsAw+GI/vPM3NOq1E3KB/GPG8cgBp/Djf4E7CMJvMH/PfNyw==" saltValue="LeWCDdvSjNfqjkJpIyDOwA==" spinCount="100000"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91A65-D236-4A9B-83FF-182521BDE94C}">
  <dimension ref="A1:C12"/>
  <sheetViews>
    <sheetView workbookViewId="0">
      <selection activeCell="C8" sqref="C8"/>
    </sheetView>
  </sheetViews>
  <sheetFormatPr defaultColWidth="0" defaultRowHeight="13.8" zeroHeight="1" x14ac:dyDescent="0.25"/>
  <cols>
    <col min="1" max="1" width="38.59765625" customWidth="1"/>
    <col min="2" max="2" width="17.296875" customWidth="1"/>
    <col min="3" max="3" width="19.796875" customWidth="1"/>
    <col min="4" max="16384" width="8.796875" hidden="1"/>
  </cols>
  <sheetData>
    <row r="1" spans="1:3" ht="79.2" customHeight="1" x14ac:dyDescent="0.25">
      <c r="A1" s="153" t="s">
        <v>68</v>
      </c>
      <c r="B1" s="153"/>
      <c r="C1" s="153"/>
    </row>
    <row r="2" spans="1:3" ht="55.05" customHeight="1" thickBot="1" x14ac:dyDescent="0.3">
      <c r="A2" s="152" t="s">
        <v>69</v>
      </c>
      <c r="B2" s="152"/>
      <c r="C2" s="152"/>
    </row>
    <row r="3" spans="1:3" x14ac:dyDescent="0.25">
      <c r="A3" s="83"/>
      <c r="B3" s="84" t="s">
        <v>3</v>
      </c>
      <c r="C3" s="85" t="s">
        <v>33</v>
      </c>
    </row>
    <row r="4" spans="1:3" ht="19.95" customHeight="1" x14ac:dyDescent="0.25">
      <c r="A4" s="101" t="s">
        <v>42</v>
      </c>
      <c r="B4" s="82" t="s">
        <v>43</v>
      </c>
      <c r="C4" s="142">
        <v>0</v>
      </c>
    </row>
    <row r="5" spans="1:3" ht="19.95" customHeight="1" x14ac:dyDescent="0.25">
      <c r="A5" s="101" t="s">
        <v>44</v>
      </c>
      <c r="B5" s="82" t="s">
        <v>43</v>
      </c>
      <c r="C5" s="142">
        <v>0</v>
      </c>
    </row>
    <row r="6" spans="1:3" ht="19.95" customHeight="1" x14ac:dyDescent="0.25">
      <c r="A6" s="101" t="s">
        <v>45</v>
      </c>
      <c r="B6" s="82" t="s">
        <v>43</v>
      </c>
      <c r="C6" s="142">
        <v>0</v>
      </c>
    </row>
    <row r="7" spans="1:3" ht="19.95" customHeight="1" x14ac:dyDescent="0.25">
      <c r="A7" s="101" t="s">
        <v>46</v>
      </c>
      <c r="B7" s="82" t="s">
        <v>43</v>
      </c>
      <c r="C7" s="142">
        <v>0</v>
      </c>
    </row>
    <row r="8" spans="1:3" ht="25.2" x14ac:dyDescent="0.25">
      <c r="A8" s="102" t="s">
        <v>70</v>
      </c>
      <c r="B8" s="82" t="s">
        <v>43</v>
      </c>
      <c r="C8" s="142">
        <v>0</v>
      </c>
    </row>
    <row r="9" spans="1:3" ht="25.2" x14ac:dyDescent="0.25">
      <c r="A9" s="102" t="s">
        <v>70</v>
      </c>
      <c r="B9" s="82" t="s">
        <v>43</v>
      </c>
      <c r="C9" s="142">
        <v>0</v>
      </c>
    </row>
    <row r="10" spans="1:3" ht="25.2" x14ac:dyDescent="0.25">
      <c r="A10" s="102" t="s">
        <v>70</v>
      </c>
      <c r="B10" s="82" t="s">
        <v>43</v>
      </c>
      <c r="C10" s="142">
        <v>0</v>
      </c>
    </row>
    <row r="11" spans="1:3" ht="25.2" x14ac:dyDescent="0.25">
      <c r="A11" s="102" t="s">
        <v>70</v>
      </c>
      <c r="B11" s="82" t="s">
        <v>43</v>
      </c>
      <c r="C11" s="142">
        <v>0</v>
      </c>
    </row>
    <row r="12" spans="1:3" x14ac:dyDescent="0.25"/>
  </sheetData>
  <sheetProtection algorithmName="SHA-512" hashValue="/L79WxQUoAXntEtBR3tEbDIgreS9vi2Eai3FyJmMjvoUXk/QaKwhBneLNdiQQp0fvYX6l7ZhFGcYUD7pyil4Bg==" saltValue="Rq6QLQbylTQRO+yfADQRlg==" spinCount="100000" sheet="1" objects="1" scenarios="1"/>
  <mergeCells count="2">
    <mergeCell ref="A2:C2"/>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6427B-B21C-44AC-8A38-3B117D1CFD4B}">
  <dimension ref="A1:G24"/>
  <sheetViews>
    <sheetView tabSelected="1" workbookViewId="0">
      <selection activeCell="B22" sqref="B22"/>
    </sheetView>
  </sheetViews>
  <sheetFormatPr defaultColWidth="0" defaultRowHeight="12.6" zeroHeight="1" x14ac:dyDescent="0.25"/>
  <cols>
    <col min="1" max="1" width="69.09765625" style="37" customWidth="1"/>
    <col min="2" max="2" width="18.5" style="45" customWidth="1"/>
    <col min="3" max="7" width="18.5" style="37" hidden="1" customWidth="1"/>
    <col min="8" max="16384" width="7.69921875" style="37" hidden="1"/>
  </cols>
  <sheetData>
    <row r="1" spans="1:7" ht="19.8" x14ac:dyDescent="0.25">
      <c r="A1" s="1" t="s">
        <v>24</v>
      </c>
    </row>
    <row r="2" spans="1:7" ht="13.2" thickBot="1" x14ac:dyDescent="0.3"/>
    <row r="3" spans="1:7" ht="13.2" thickBot="1" x14ac:dyDescent="0.3">
      <c r="A3" s="46" t="s">
        <v>48</v>
      </c>
      <c r="B3" s="47" t="s">
        <v>25</v>
      </c>
      <c r="C3" s="48"/>
      <c r="D3" s="48"/>
      <c r="E3" s="48"/>
      <c r="F3" s="48"/>
      <c r="G3" s="48"/>
    </row>
    <row r="4" spans="1:7" ht="50.4" x14ac:dyDescent="0.25">
      <c r="A4" s="49" t="s">
        <v>26</v>
      </c>
      <c r="B4" s="50">
        <f>'implementatie '!D6</f>
        <v>0</v>
      </c>
      <c r="C4" s="51"/>
      <c r="D4" s="51"/>
      <c r="E4" s="51"/>
      <c r="F4" s="51"/>
      <c r="G4" s="51"/>
    </row>
    <row r="5" spans="1:7" ht="15.45" customHeight="1" x14ac:dyDescent="0.25">
      <c r="A5" s="52" t="s">
        <v>27</v>
      </c>
      <c r="B5" s="50">
        <f>training!D10</f>
        <v>0</v>
      </c>
      <c r="C5" s="51"/>
      <c r="D5" s="51"/>
      <c r="E5" s="51"/>
      <c r="F5" s="51"/>
      <c r="G5" s="51"/>
    </row>
    <row r="6" spans="1:7" ht="13.2" thickBot="1" x14ac:dyDescent="0.3">
      <c r="A6" s="49" t="s">
        <v>28</v>
      </c>
      <c r="B6" s="50">
        <f>exit!D6</f>
        <v>0</v>
      </c>
      <c r="C6" s="51"/>
      <c r="D6" s="51"/>
      <c r="E6" s="51"/>
      <c r="F6" s="51"/>
      <c r="G6" s="51"/>
    </row>
    <row r="7" spans="1:7" s="55" customFormat="1" ht="25.8" thickBot="1" x14ac:dyDescent="0.3">
      <c r="A7" s="53" t="s">
        <v>99</v>
      </c>
      <c r="B7" s="137">
        <f>SUM(B4:B6)</f>
        <v>0</v>
      </c>
      <c r="C7" s="54"/>
      <c r="D7" s="54"/>
      <c r="E7" s="54"/>
      <c r="F7" s="54"/>
      <c r="G7" s="54"/>
    </row>
    <row r="8" spans="1:7" s="55" customFormat="1" ht="13.2" thickBot="1" x14ac:dyDescent="0.3">
      <c r="A8" s="136"/>
      <c r="B8" s="144"/>
      <c r="C8" s="54"/>
      <c r="D8" s="54"/>
      <c r="E8" s="54"/>
      <c r="F8" s="54"/>
      <c r="G8" s="54"/>
    </row>
    <row r="9" spans="1:7" ht="13.2" thickBot="1" x14ac:dyDescent="0.3">
      <c r="A9" s="46" t="s">
        <v>91</v>
      </c>
      <c r="B9" s="47" t="s">
        <v>29</v>
      </c>
      <c r="C9" s="51"/>
      <c r="D9" s="51"/>
      <c r="E9" s="51"/>
      <c r="F9" s="51"/>
      <c r="G9" s="51"/>
    </row>
    <row r="10" spans="1:7" x14ac:dyDescent="0.25">
      <c r="A10" s="138" t="s">
        <v>90</v>
      </c>
      <c r="B10" s="134">
        <f>'abonnement Assignables'!E29</f>
        <v>0</v>
      </c>
      <c r="C10" s="58"/>
      <c r="D10" s="58"/>
      <c r="E10" s="58"/>
      <c r="F10" s="58"/>
      <c r="G10" s="58"/>
    </row>
    <row r="11" spans="1:7" s="55" customFormat="1" x14ac:dyDescent="0.25">
      <c r="A11" s="138" t="s">
        <v>101</v>
      </c>
      <c r="B11" s="134">
        <f>'abonnement Concurrent'!E29</f>
        <v>0</v>
      </c>
      <c r="C11" s="54"/>
      <c r="D11" s="54"/>
      <c r="E11" s="54"/>
      <c r="F11" s="54"/>
      <c r="G11" s="54"/>
    </row>
    <row r="12" spans="1:7" ht="13.2" thickBot="1" x14ac:dyDescent="0.3">
      <c r="A12" s="138" t="s">
        <v>93</v>
      </c>
      <c r="B12" s="134">
        <f>SLA!D6</f>
        <v>0</v>
      </c>
    </row>
    <row r="13" spans="1:7" ht="25.8" thickBot="1" x14ac:dyDescent="0.3">
      <c r="A13" s="53" t="s">
        <v>67</v>
      </c>
      <c r="B13" s="135">
        <f>SUM(B10+B11+B12)</f>
        <v>0</v>
      </c>
    </row>
    <row r="14" spans="1:7" ht="13.2" thickBot="1" x14ac:dyDescent="0.3">
      <c r="A14" s="23"/>
      <c r="B14" s="133"/>
    </row>
    <row r="15" spans="1:7" ht="13.2" thickBot="1" x14ac:dyDescent="0.3">
      <c r="A15" s="57" t="s">
        <v>92</v>
      </c>
      <c r="B15" s="47" t="s">
        <v>29</v>
      </c>
    </row>
    <row r="16" spans="1:7" x14ac:dyDescent="0.25">
      <c r="A16" s="95" t="s">
        <v>89</v>
      </c>
      <c r="B16" s="96">
        <f>'Uren consultancy'!F7</f>
        <v>0</v>
      </c>
    </row>
    <row r="17" spans="1:7" x14ac:dyDescent="0.25">
      <c r="A17" s="55"/>
    </row>
    <row r="18" spans="1:7" x14ac:dyDescent="0.25">
      <c r="A18" s="59" t="s">
        <v>55</v>
      </c>
      <c r="B18" s="60"/>
      <c r="C18" s="48"/>
      <c r="D18" s="48"/>
      <c r="E18" s="48"/>
      <c r="F18" s="48"/>
      <c r="G18" s="48"/>
    </row>
    <row r="19" spans="1:7" x14ac:dyDescent="0.25">
      <c r="A19" s="61" t="s">
        <v>30</v>
      </c>
      <c r="B19" s="94">
        <f>B20/3</f>
        <v>0</v>
      </c>
      <c r="C19" s="51"/>
      <c r="D19" s="51"/>
      <c r="E19" s="51"/>
      <c r="F19" s="51"/>
      <c r="G19" s="51"/>
    </row>
    <row r="20" spans="1:7" s="55" customFormat="1" x14ac:dyDescent="0.25">
      <c r="A20" s="107" t="s">
        <v>66</v>
      </c>
      <c r="B20" s="108">
        <f>B7+(B13*3)+(B16*3)</f>
        <v>0</v>
      </c>
      <c r="C20" s="54"/>
      <c r="D20" s="54"/>
      <c r="E20" s="54"/>
      <c r="F20" s="54"/>
      <c r="G20" s="54"/>
    </row>
    <row r="21" spans="1:7" s="55" customFormat="1" x14ac:dyDescent="0.25">
      <c r="A21" s="99"/>
      <c r="B21" s="106"/>
      <c r="C21" s="54"/>
      <c r="D21" s="54"/>
      <c r="E21" s="54"/>
      <c r="F21" s="54"/>
      <c r="G21" s="54"/>
    </row>
    <row r="22" spans="1:7" ht="14.4" x14ac:dyDescent="0.25">
      <c r="A22" s="105" t="s">
        <v>65</v>
      </c>
      <c r="B22" s="100">
        <f>IF(B20&lt;=1249280,26000,IF(B20&gt;=(2525840.01),"Knock out",(1-((B20-1249280)/(2525840-1249280)))*26000))</f>
        <v>26000</v>
      </c>
      <c r="C22" s="51"/>
      <c r="D22" s="51"/>
      <c r="E22" s="51"/>
      <c r="F22" s="51"/>
      <c r="G22" s="51"/>
    </row>
    <row r="23" spans="1:7" hidden="1" x14ac:dyDescent="0.25">
      <c r="A23" s="51"/>
      <c r="B23" s="56"/>
      <c r="C23" s="51"/>
      <c r="D23" s="51"/>
      <c r="E23" s="51"/>
      <c r="F23" s="51"/>
      <c r="G23" s="51"/>
    </row>
    <row r="24" spans="1:7" hidden="1" x14ac:dyDescent="0.25">
      <c r="A24" s="51"/>
      <c r="B24" s="56"/>
      <c r="C24" s="51"/>
      <c r="D24" s="51"/>
      <c r="E24" s="51"/>
      <c r="F24" s="51"/>
      <c r="G24" s="51"/>
    </row>
  </sheetData>
  <sheetProtection algorithmName="SHA-512" hashValue="bC1oA+Bn54Sutaa8VuxE3fUkABtXNO7BI/p1bZy86JOSQG7MNF7EPpUyx936EqNm7qFXv9f0NzkouKCnlSwGXQ==" saltValue="EEn8aRIqkxnSYUxND6D76w==" spinCount="100000" sheet="1" objects="1" scenarios="1"/>
  <conditionalFormatting sqref="B7">
    <cfRule type="cellIs" dxfId="8" priority="1" operator="greaterThan">
      <formula>" € -   "</formula>
    </cfRule>
    <cfRule type="cellIs" dxfId="7" priority="2" operator="greaterThan">
      <formula>150000</formula>
    </cfRule>
  </conditionalFormatting>
  <conditionalFormatting sqref="B8">
    <cfRule type="cellIs" dxfId="6" priority="8" operator="greaterThan">
      <formula>80000</formula>
    </cfRule>
  </conditionalFormatting>
  <conditionalFormatting sqref="B13">
    <cfRule type="cellIs" dxfId="5" priority="4" operator="greaterThan">
      <formula>800000</formula>
    </cfRule>
  </conditionalFormatting>
  <conditionalFormatting sqref="B16">
    <cfRule type="cellIs" dxfId="4" priority="5" operator="greaterThan">
      <formula>15280</formula>
    </cfRule>
  </conditionalFormatting>
  <conditionalFormatting sqref="B22">
    <cfRule type="cellIs" dxfId="3" priority="6" operator="equal">
      <formula>31250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B1355-AAED-441C-948A-43C8FD63C045}">
  <dimension ref="A1:D6"/>
  <sheetViews>
    <sheetView workbookViewId="0">
      <selection activeCell="D6" sqref="D6"/>
    </sheetView>
  </sheetViews>
  <sheetFormatPr defaultColWidth="0" defaultRowHeight="12.6" zeroHeight="1" x14ac:dyDescent="0.25"/>
  <cols>
    <col min="1" max="1" width="55.19921875" style="37" customWidth="1"/>
    <col min="2" max="4" width="18.5" style="45" customWidth="1"/>
    <col min="5" max="16384" width="7.69921875" style="37" hidden="1"/>
  </cols>
  <sheetData>
    <row r="1" spans="1:4" ht="19.8" x14ac:dyDescent="0.25">
      <c r="A1" s="1" t="s">
        <v>31</v>
      </c>
    </row>
    <row r="2" spans="1:4" ht="13.2" thickBot="1" x14ac:dyDescent="0.3">
      <c r="B2" s="62"/>
      <c r="C2" s="62"/>
      <c r="D2" s="62"/>
    </row>
    <row r="3" spans="1:4" x14ac:dyDescent="0.25">
      <c r="A3" s="46" t="s">
        <v>32</v>
      </c>
      <c r="B3" s="63" t="s">
        <v>33</v>
      </c>
      <c r="C3" s="63" t="s">
        <v>34</v>
      </c>
      <c r="D3" s="63" t="s">
        <v>35</v>
      </c>
    </row>
    <row r="4" spans="1:4" ht="63" x14ac:dyDescent="0.25">
      <c r="A4" s="35" t="s">
        <v>74</v>
      </c>
      <c r="B4" s="109">
        <v>0</v>
      </c>
      <c r="C4" s="22">
        <v>1</v>
      </c>
      <c r="D4" s="11">
        <f>B4*C4</f>
        <v>0</v>
      </c>
    </row>
    <row r="5" spans="1:4" ht="13.2" thickBot="1" x14ac:dyDescent="0.3">
      <c r="C5" s="64"/>
    </row>
    <row r="6" spans="1:4" ht="13.2" thickBot="1" x14ac:dyDescent="0.3">
      <c r="A6" s="127" t="s">
        <v>7</v>
      </c>
      <c r="B6" s="128"/>
      <c r="C6" s="129"/>
      <c r="D6" s="131">
        <f>SUM(D4)</f>
        <v>0</v>
      </c>
    </row>
  </sheetData>
  <sheetProtection algorithmName="SHA-512" hashValue="rVlqsIYsPj5J0oFrYUSYHrGiTKKnVqw4vjsTFfG7f8rIKuZ4fIHl8edaYW1S3bRwG7imw1+DhsloUQKA93COYg==" saltValue="32tqWRAmhzObjnPo5gRTDw==" spinCount="100000"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2C572-F1EA-4AF1-BFDA-DC1630FD7637}">
  <dimension ref="A1:I6"/>
  <sheetViews>
    <sheetView workbookViewId="0">
      <selection activeCell="D4" sqref="D4"/>
    </sheetView>
  </sheetViews>
  <sheetFormatPr defaultColWidth="0" defaultRowHeight="12.6" zeroHeight="1" x14ac:dyDescent="0.25"/>
  <cols>
    <col min="1" max="1" width="36.5" style="37" customWidth="1"/>
    <col min="2" max="2" width="36.5" style="45" customWidth="1"/>
    <col min="3" max="4" width="18.5" style="45" customWidth="1"/>
    <col min="5" max="9" width="0" style="37" hidden="1" customWidth="1"/>
    <col min="10" max="16384" width="7.69921875" style="37" hidden="1"/>
  </cols>
  <sheetData>
    <row r="1" spans="1:9" ht="19.8" x14ac:dyDescent="0.25">
      <c r="A1" s="1" t="s">
        <v>28</v>
      </c>
      <c r="B1" s="71"/>
    </row>
    <row r="2" spans="1:9" x14ac:dyDescent="0.25">
      <c r="A2" s="55"/>
      <c r="B2" s="71"/>
    </row>
    <row r="3" spans="1:9" x14ac:dyDescent="0.25">
      <c r="A3" s="72"/>
      <c r="B3" s="73" t="s">
        <v>33</v>
      </c>
      <c r="C3" s="73" t="s">
        <v>34</v>
      </c>
      <c r="D3" s="73" t="s">
        <v>35</v>
      </c>
    </row>
    <row r="4" spans="1:9" ht="50.4" x14ac:dyDescent="0.25">
      <c r="A4" s="43" t="s">
        <v>73</v>
      </c>
      <c r="B4" s="67">
        <v>0</v>
      </c>
      <c r="C4" s="68">
        <v>1</v>
      </c>
      <c r="D4" s="69">
        <f>B4*C4</f>
        <v>0</v>
      </c>
    </row>
    <row r="5" spans="1:9" ht="13.2" thickBot="1" x14ac:dyDescent="0.3">
      <c r="I5" s="37" t="s">
        <v>94</v>
      </c>
    </row>
    <row r="6" spans="1:9" ht="13.2" thickBot="1" x14ac:dyDescent="0.3">
      <c r="A6" s="127" t="s">
        <v>7</v>
      </c>
      <c r="B6" s="128"/>
      <c r="C6" s="129"/>
      <c r="D6" s="131">
        <f>D4</f>
        <v>0</v>
      </c>
    </row>
  </sheetData>
  <sheetProtection algorithmName="SHA-512" hashValue="cASBCmZVnspHQka8tYpCAIXR6WSjyCGMb7/WlOMCDqyN/48fzLBQ/RY8i08RSUZ50sqJyIGzvAMyBBb5QPWQng==" saltValue="EtXNljuiewC5NyPwEXQmtQ==" spinCount="100000"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50B60-897B-4BAA-963D-92ECC00D4818}">
  <dimension ref="A1:D15"/>
  <sheetViews>
    <sheetView workbookViewId="0">
      <selection activeCell="D10" sqref="D10"/>
    </sheetView>
  </sheetViews>
  <sheetFormatPr defaultColWidth="0" defaultRowHeight="12.6" zeroHeight="1" x14ac:dyDescent="0.25"/>
  <cols>
    <col min="1" max="1" width="36.5" style="37" customWidth="1"/>
    <col min="2" max="2" width="18.5" style="45" customWidth="1"/>
    <col min="3" max="3" width="20.3984375" style="45" bestFit="1" customWidth="1"/>
    <col min="4" max="4" width="18.5" style="45" customWidth="1"/>
    <col min="5" max="16384" width="7.69921875" style="37" hidden="1"/>
  </cols>
  <sheetData>
    <row r="1" spans="1:4" ht="19.8" x14ac:dyDescent="0.25">
      <c r="A1" s="1" t="s">
        <v>36</v>
      </c>
    </row>
    <row r="2" spans="1:4" x14ac:dyDescent="0.25"/>
    <row r="3" spans="1:4" x14ac:dyDescent="0.25">
      <c r="A3" s="65"/>
      <c r="B3" s="66" t="s">
        <v>58</v>
      </c>
      <c r="C3" s="66" t="s">
        <v>57</v>
      </c>
      <c r="D3" s="66" t="s">
        <v>35</v>
      </c>
    </row>
    <row r="4" spans="1:4" x14ac:dyDescent="0.25">
      <c r="A4" s="42" t="s">
        <v>37</v>
      </c>
      <c r="B4" s="67">
        <v>0</v>
      </c>
      <c r="C4" s="68">
        <v>2</v>
      </c>
      <c r="D4" s="69">
        <f t="shared" ref="D4:D8" si="0">B4*C4</f>
        <v>0</v>
      </c>
    </row>
    <row r="5" spans="1:4" x14ac:dyDescent="0.25">
      <c r="A5" s="42" t="s">
        <v>38</v>
      </c>
      <c r="B5" s="67">
        <v>0</v>
      </c>
      <c r="C5" s="68">
        <v>6</v>
      </c>
      <c r="D5" s="69">
        <f t="shared" si="0"/>
        <v>0</v>
      </c>
    </row>
    <row r="6" spans="1:4" x14ac:dyDescent="0.25">
      <c r="A6" s="42" t="s">
        <v>39</v>
      </c>
      <c r="B6" s="67">
        <v>0</v>
      </c>
      <c r="C6" s="68">
        <v>2</v>
      </c>
      <c r="D6" s="69">
        <f t="shared" si="0"/>
        <v>0</v>
      </c>
    </row>
    <row r="7" spans="1:4" x14ac:dyDescent="0.25">
      <c r="A7" s="42" t="s">
        <v>40</v>
      </c>
      <c r="B7" s="67">
        <v>0</v>
      </c>
      <c r="C7" s="68">
        <v>1</v>
      </c>
      <c r="D7" s="69">
        <f t="shared" si="0"/>
        <v>0</v>
      </c>
    </row>
    <row r="8" spans="1:4" x14ac:dyDescent="0.25">
      <c r="A8" s="42" t="s">
        <v>41</v>
      </c>
      <c r="B8" s="67">
        <v>0</v>
      </c>
      <c r="C8" s="68">
        <v>2</v>
      </c>
      <c r="D8" s="69">
        <f t="shared" si="0"/>
        <v>0</v>
      </c>
    </row>
    <row r="9" spans="1:4" ht="13.2" thickBot="1" x14ac:dyDescent="0.3"/>
    <row r="10" spans="1:4" ht="13.2" thickBot="1" x14ac:dyDescent="0.3">
      <c r="A10" s="127" t="s">
        <v>7</v>
      </c>
      <c r="B10" s="129"/>
      <c r="C10" s="129"/>
      <c r="D10" s="131">
        <f>SUM(D4:D8)</f>
        <v>0</v>
      </c>
    </row>
    <row r="12" spans="1:4" hidden="1" x14ac:dyDescent="0.25">
      <c r="A12" s="70"/>
    </row>
    <row r="13" spans="1:4" hidden="1" x14ac:dyDescent="0.25">
      <c r="A13" s="70"/>
    </row>
    <row r="14" spans="1:4" hidden="1" x14ac:dyDescent="0.25">
      <c r="A14" s="70"/>
    </row>
    <row r="15" spans="1:4" hidden="1" x14ac:dyDescent="0.25">
      <c r="A15" s="70"/>
    </row>
  </sheetData>
  <sheetProtection algorithmName="SHA-512" hashValue="Ai7JatOVTeunFRilcr1QhKsGslhSnIv0ZAAupG5EGWYcMMSI03QNvNHouqbdXjqM6xgXLaBjrHkDu8Sbhxre7A==" saltValue="jpmq/wemdORFaJGLU9FPzg=="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11BEB-4D4D-4D0D-B1B9-B91381A0DB37}">
  <dimension ref="A1:G31"/>
  <sheetViews>
    <sheetView zoomScaleNormal="100" workbookViewId="0">
      <selection activeCell="E29" sqref="E29"/>
    </sheetView>
  </sheetViews>
  <sheetFormatPr defaultColWidth="0" defaultRowHeight="12.6" zeroHeight="1" x14ac:dyDescent="0.25"/>
  <cols>
    <col min="1" max="1" width="60.69921875" style="4" customWidth="1"/>
    <col min="2" max="3" width="20.69921875" style="2" customWidth="1"/>
    <col min="4" max="4" width="20.69921875" style="3" customWidth="1"/>
    <col min="5" max="5" width="20.69921875" style="2" customWidth="1"/>
    <col min="6" max="6" width="11.19921875" style="4" hidden="1" customWidth="1"/>
    <col min="7" max="7" width="0" style="4" hidden="1" customWidth="1"/>
    <col min="8" max="16384" width="7.69921875" style="4" hidden="1"/>
  </cols>
  <sheetData>
    <row r="1" spans="1:7" ht="75" customHeight="1" x14ac:dyDescent="0.25">
      <c r="A1" s="1" t="s">
        <v>0</v>
      </c>
      <c r="B1" s="150" t="s">
        <v>103</v>
      </c>
      <c r="C1" s="151"/>
      <c r="D1" s="151"/>
      <c r="E1" s="151"/>
    </row>
    <row r="2" spans="1:7" ht="19.8" x14ac:dyDescent="0.25">
      <c r="A2" s="1"/>
      <c r="B2" s="78" t="s">
        <v>72</v>
      </c>
    </row>
    <row r="3" spans="1:7" ht="16.2" x14ac:dyDescent="0.25">
      <c r="A3" s="5" t="s">
        <v>1</v>
      </c>
    </row>
    <row r="4" spans="1:7" ht="21" customHeight="1" x14ac:dyDescent="0.25">
      <c r="A4" s="6"/>
    </row>
    <row r="5" spans="1:7" ht="37.799999999999997" x14ac:dyDescent="0.25">
      <c r="A5" s="110" t="s">
        <v>2</v>
      </c>
      <c r="B5" s="111" t="s">
        <v>79</v>
      </c>
      <c r="C5" s="112" t="s">
        <v>4</v>
      </c>
      <c r="D5" s="113" t="s">
        <v>5</v>
      </c>
      <c r="E5" s="112" t="s">
        <v>6</v>
      </c>
    </row>
    <row r="6" spans="1:7" x14ac:dyDescent="0.25">
      <c r="A6" s="116" t="s">
        <v>80</v>
      </c>
      <c r="B6" s="109">
        <v>0</v>
      </c>
      <c r="C6" s="9">
        <v>2</v>
      </c>
      <c r="D6" s="10">
        <f>B6*C6</f>
        <v>0</v>
      </c>
      <c r="E6" s="11">
        <f>D6*12</f>
        <v>0</v>
      </c>
      <c r="G6" s="37"/>
    </row>
    <row r="7" spans="1:7" ht="13.2" thickBot="1" x14ac:dyDescent="0.3">
      <c r="A7" s="117" t="s">
        <v>7</v>
      </c>
      <c r="B7" s="121"/>
      <c r="C7" s="121"/>
      <c r="D7" s="122"/>
      <c r="E7" s="125">
        <f>SUM(E6:E6)</f>
        <v>0</v>
      </c>
    </row>
    <row r="8" spans="1:7" x14ac:dyDescent="0.25">
      <c r="A8" s="14"/>
      <c r="B8" s="15"/>
      <c r="C8" s="15"/>
      <c r="D8" s="16"/>
      <c r="E8" s="15"/>
    </row>
    <row r="9" spans="1:7" ht="37.799999999999997" x14ac:dyDescent="0.25">
      <c r="A9" s="110" t="s">
        <v>8</v>
      </c>
      <c r="B9" s="111" t="s">
        <v>79</v>
      </c>
      <c r="C9" s="112" t="s">
        <v>4</v>
      </c>
      <c r="D9" s="113" t="s">
        <v>5</v>
      </c>
      <c r="E9" s="112" t="s">
        <v>6</v>
      </c>
    </row>
    <row r="10" spans="1:7" x14ac:dyDescent="0.25">
      <c r="A10" s="114" t="s">
        <v>11</v>
      </c>
      <c r="B10" s="20"/>
      <c r="C10" s="20"/>
      <c r="D10" s="21"/>
      <c r="E10" s="20"/>
    </row>
    <row r="11" spans="1:7" x14ac:dyDescent="0.25">
      <c r="A11" s="18" t="s">
        <v>84</v>
      </c>
      <c r="B11" s="109">
        <v>0</v>
      </c>
      <c r="C11" s="22">
        <v>500</v>
      </c>
      <c r="D11" s="11">
        <f t="shared" ref="D11" si="0">B11*C11</f>
        <v>0</v>
      </c>
      <c r="E11" s="11">
        <f>D11*12</f>
        <v>0</v>
      </c>
    </row>
    <row r="12" spans="1:7" ht="12.6" customHeight="1" x14ac:dyDescent="0.25">
      <c r="A12" s="34" t="s">
        <v>85</v>
      </c>
      <c r="B12" s="109">
        <v>0</v>
      </c>
      <c r="C12" s="22">
        <v>50</v>
      </c>
      <c r="D12" s="11">
        <f>B12*C12</f>
        <v>0</v>
      </c>
      <c r="E12" s="11">
        <f t="shared" ref="E12:E14" si="1">D12*12</f>
        <v>0</v>
      </c>
    </row>
    <row r="13" spans="1:7" ht="12.6" customHeight="1" x14ac:dyDescent="0.25">
      <c r="A13" s="148"/>
      <c r="B13" s="148"/>
      <c r="C13" s="148"/>
      <c r="D13" s="148"/>
      <c r="E13" s="149"/>
    </row>
    <row r="14" spans="1:7" ht="12.6" customHeight="1" x14ac:dyDescent="0.25">
      <c r="A14" s="114" t="s">
        <v>9</v>
      </c>
      <c r="B14" s="109">
        <v>0</v>
      </c>
      <c r="C14" s="22">
        <v>8</v>
      </c>
      <c r="D14" s="11">
        <f>B14*C14</f>
        <v>0</v>
      </c>
      <c r="E14" s="11">
        <f t="shared" si="1"/>
        <v>0</v>
      </c>
    </row>
    <row r="15" spans="1:7" ht="13.2" thickBot="1" x14ac:dyDescent="0.3">
      <c r="A15" s="118" t="s">
        <v>7</v>
      </c>
      <c r="B15" s="121"/>
      <c r="C15" s="121"/>
      <c r="D15" s="122"/>
      <c r="E15" s="125">
        <f>SUM(E11:E12,E14)</f>
        <v>0</v>
      </c>
    </row>
    <row r="16" spans="1:7" x14ac:dyDescent="0.25">
      <c r="A16" s="23"/>
      <c r="B16" s="15"/>
      <c r="C16" s="15"/>
      <c r="D16" s="16"/>
      <c r="E16" s="15"/>
    </row>
    <row r="17" spans="1:5" ht="37.799999999999997" x14ac:dyDescent="0.25">
      <c r="A17" s="110" t="s">
        <v>10</v>
      </c>
      <c r="B17" s="111" t="s">
        <v>79</v>
      </c>
      <c r="C17" s="112" t="s">
        <v>4</v>
      </c>
      <c r="D17" s="113" t="s">
        <v>5</v>
      </c>
      <c r="E17" s="112" t="s">
        <v>6</v>
      </c>
    </row>
    <row r="18" spans="1:5" x14ac:dyDescent="0.25">
      <c r="A18" s="115" t="s">
        <v>81</v>
      </c>
      <c r="B18" s="12">
        <v>0</v>
      </c>
      <c r="C18" s="9">
        <v>6</v>
      </c>
      <c r="D18" s="10">
        <f>B18*C18</f>
        <v>0</v>
      </c>
      <c r="E18" s="11">
        <f>D18*12</f>
        <v>0</v>
      </c>
    </row>
    <row r="19" spans="1:5" ht="13.2" thickBot="1" x14ac:dyDescent="0.3">
      <c r="A19" s="117" t="s">
        <v>7</v>
      </c>
      <c r="B19" s="121"/>
      <c r="C19" s="121"/>
      <c r="D19" s="122"/>
      <c r="E19" s="125">
        <f>SUM(E18:E18)</f>
        <v>0</v>
      </c>
    </row>
    <row r="20" spans="1:5" x14ac:dyDescent="0.25">
      <c r="A20" s="32"/>
      <c r="B20" s="15"/>
      <c r="C20" s="15"/>
      <c r="D20" s="16"/>
      <c r="E20" s="81"/>
    </row>
    <row r="21" spans="1:5" x14ac:dyDescent="0.25">
      <c r="A21" s="23"/>
      <c r="B21" s="15"/>
      <c r="C21" s="15"/>
      <c r="D21" s="16"/>
      <c r="E21" s="15"/>
    </row>
    <row r="22" spans="1:5" ht="37.799999999999997" x14ac:dyDescent="0.25">
      <c r="A22" s="110" t="s">
        <v>49</v>
      </c>
      <c r="B22" s="111" t="s">
        <v>79</v>
      </c>
      <c r="C22" s="112" t="s">
        <v>4</v>
      </c>
      <c r="D22" s="113" t="s">
        <v>5</v>
      </c>
      <c r="E22" s="112" t="s">
        <v>6</v>
      </c>
    </row>
    <row r="23" spans="1:5" x14ac:dyDescent="0.25">
      <c r="A23" s="115" t="s">
        <v>82</v>
      </c>
      <c r="B23" s="25">
        <v>0</v>
      </c>
      <c r="C23" s="25"/>
      <c r="D23" s="26"/>
      <c r="E23" s="27"/>
    </row>
    <row r="24" spans="1:5" x14ac:dyDescent="0.25">
      <c r="A24" s="28" t="s">
        <v>76</v>
      </c>
      <c r="B24" s="12">
        <v>0</v>
      </c>
      <c r="C24" s="9">
        <v>50</v>
      </c>
      <c r="D24" s="10">
        <f>B24*C24</f>
        <v>0</v>
      </c>
      <c r="E24" s="11">
        <f>D24*12</f>
        <v>0</v>
      </c>
    </row>
    <row r="25" spans="1:5" x14ac:dyDescent="0.25">
      <c r="A25" s="28" t="s">
        <v>50</v>
      </c>
      <c r="B25" s="12">
        <v>0</v>
      </c>
      <c r="C25" s="79">
        <v>50</v>
      </c>
      <c r="D25" s="80">
        <f t="shared" ref="D25" si="2">B25*C25</f>
        <v>0</v>
      </c>
      <c r="E25" s="11">
        <f>D25*12</f>
        <v>0</v>
      </c>
    </row>
    <row r="26" spans="1:5" ht="13.2" thickBot="1" x14ac:dyDescent="0.3">
      <c r="A26" s="119" t="s">
        <v>7</v>
      </c>
      <c r="B26" s="123"/>
      <c r="C26" s="123"/>
      <c r="D26" s="124"/>
      <c r="E26" s="120">
        <f>SUM(E24:E25)</f>
        <v>0</v>
      </c>
    </row>
    <row r="27" spans="1:5" x14ac:dyDescent="0.25">
      <c r="A27" s="29"/>
      <c r="B27" s="30"/>
      <c r="C27" s="30"/>
      <c r="D27" s="31"/>
      <c r="E27" s="30"/>
    </row>
    <row r="28" spans="1:5" ht="13.2" thickBot="1" x14ac:dyDescent="0.3">
      <c r="A28" s="32"/>
      <c r="B28" s="15"/>
      <c r="C28" s="15"/>
      <c r="D28" s="16"/>
      <c r="E28" s="15"/>
    </row>
    <row r="29" spans="1:5" ht="13.2" thickBot="1" x14ac:dyDescent="0.3">
      <c r="D29" s="92" t="s">
        <v>54</v>
      </c>
      <c r="E29" s="93">
        <f>SUM(E7,E15,E19,E26)</f>
        <v>0</v>
      </c>
    </row>
    <row r="30" spans="1:5" hidden="1" x14ac:dyDescent="0.25">
      <c r="A30" s="33"/>
    </row>
    <row r="31" spans="1:5" x14ac:dyDescent="0.25"/>
  </sheetData>
  <sheetProtection algorithmName="SHA-512" hashValue="NyWRarRnBuciApayh+JvjYdB6Mm9K5ktd7VcczYQ+ZB9YDoC8oS1mLy5TEDIgiU8WPzYff17DEnTPu+OgDuE7A==" saltValue="TudNUgYg3M4QHcKYKmPOSw==" spinCount="100000" sheet="1" objects="1" scenarios="1"/>
  <mergeCells count="2">
    <mergeCell ref="A13:E13"/>
    <mergeCell ref="B1:E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6A044-4D47-4EEB-8251-603A7349C9C5}">
  <dimension ref="A1:G29"/>
  <sheetViews>
    <sheetView zoomScaleNormal="100" workbookViewId="0">
      <selection activeCell="E29" sqref="E29"/>
    </sheetView>
  </sheetViews>
  <sheetFormatPr defaultColWidth="0" defaultRowHeight="12.6" zeroHeight="1" x14ac:dyDescent="0.25"/>
  <cols>
    <col min="1" max="1" width="60.69921875" style="4" customWidth="1"/>
    <col min="2" max="3" width="20.69921875" style="2" customWidth="1"/>
    <col min="4" max="4" width="20.69921875" style="3" customWidth="1"/>
    <col min="5" max="5" width="20.69921875" style="2" customWidth="1"/>
    <col min="6" max="6" width="11.19921875" style="4" hidden="1" customWidth="1"/>
    <col min="7" max="7" width="0" style="4" hidden="1" customWidth="1"/>
    <col min="8" max="16384" width="7.69921875" style="4" hidden="1"/>
  </cols>
  <sheetData>
    <row r="1" spans="1:7" ht="75" customHeight="1" x14ac:dyDescent="0.25">
      <c r="A1" s="1" t="s">
        <v>0</v>
      </c>
      <c r="B1" s="150" t="s">
        <v>102</v>
      </c>
      <c r="C1" s="151"/>
      <c r="D1" s="151"/>
      <c r="E1" s="151"/>
    </row>
    <row r="2" spans="1:7" ht="19.8" x14ac:dyDescent="0.25">
      <c r="A2" s="1"/>
      <c r="B2" s="78" t="s">
        <v>71</v>
      </c>
    </row>
    <row r="3" spans="1:7" ht="16.2" x14ac:dyDescent="0.25">
      <c r="A3" s="5" t="s">
        <v>1</v>
      </c>
    </row>
    <row r="4" spans="1:7" ht="21" customHeight="1" x14ac:dyDescent="0.25">
      <c r="A4" s="6"/>
    </row>
    <row r="5" spans="1:7" ht="37.799999999999997" x14ac:dyDescent="0.25">
      <c r="A5" s="7" t="s">
        <v>2</v>
      </c>
      <c r="B5" s="111" t="s">
        <v>79</v>
      </c>
      <c r="C5" s="8" t="s">
        <v>4</v>
      </c>
      <c r="D5" s="113" t="s">
        <v>5</v>
      </c>
      <c r="E5" s="8" t="s">
        <v>6</v>
      </c>
    </row>
    <row r="6" spans="1:7" x14ac:dyDescent="0.25">
      <c r="A6" s="126" t="s">
        <v>80</v>
      </c>
      <c r="B6" s="109">
        <v>0</v>
      </c>
      <c r="C6" s="9">
        <v>2</v>
      </c>
      <c r="D6" s="10">
        <f>B6*C6</f>
        <v>0</v>
      </c>
      <c r="E6" s="11">
        <f>D6*12</f>
        <v>0</v>
      </c>
      <c r="G6" s="37"/>
    </row>
    <row r="7" spans="1:7" ht="13.2" thickBot="1" x14ac:dyDescent="0.3">
      <c r="A7" s="118" t="s">
        <v>7</v>
      </c>
      <c r="B7" s="121"/>
      <c r="C7" s="121"/>
      <c r="D7" s="122"/>
      <c r="E7" s="125">
        <f>SUM(E6:E6)</f>
        <v>0</v>
      </c>
    </row>
    <row r="8" spans="1:7" ht="13.2" thickBot="1" x14ac:dyDescent="0.3">
      <c r="A8" s="14"/>
      <c r="B8" s="15"/>
      <c r="C8" s="15"/>
      <c r="D8" s="16"/>
      <c r="E8" s="15"/>
    </row>
    <row r="9" spans="1:7" ht="37.799999999999997" x14ac:dyDescent="0.25">
      <c r="A9" s="17" t="s">
        <v>8</v>
      </c>
      <c r="B9" s="111" t="s">
        <v>79</v>
      </c>
      <c r="C9" s="112" t="s">
        <v>4</v>
      </c>
      <c r="D9" s="113" t="s">
        <v>5</v>
      </c>
      <c r="E9" s="112" t="s">
        <v>6</v>
      </c>
    </row>
    <row r="10" spans="1:7" x14ac:dyDescent="0.25">
      <c r="A10" s="19" t="s">
        <v>11</v>
      </c>
      <c r="B10" s="20"/>
      <c r="C10" s="20"/>
      <c r="D10" s="21"/>
      <c r="E10" s="20"/>
    </row>
    <row r="11" spans="1:7" x14ac:dyDescent="0.25">
      <c r="A11" s="18" t="s">
        <v>84</v>
      </c>
      <c r="B11" s="109">
        <v>0</v>
      </c>
      <c r="C11" s="22">
        <v>250</v>
      </c>
      <c r="D11" s="10">
        <f>B11*C11</f>
        <v>0</v>
      </c>
      <c r="E11" s="11">
        <f>D11*12</f>
        <v>0</v>
      </c>
    </row>
    <row r="12" spans="1:7" x14ac:dyDescent="0.25">
      <c r="A12" s="34" t="s">
        <v>85</v>
      </c>
      <c r="B12" s="109">
        <v>0</v>
      </c>
      <c r="C12" s="22">
        <v>0</v>
      </c>
      <c r="D12" s="10">
        <f>B12*C12</f>
        <v>0</v>
      </c>
      <c r="E12" s="11">
        <f>D12*12</f>
        <v>0</v>
      </c>
    </row>
    <row r="13" spans="1:7" ht="15" customHeight="1" x14ac:dyDescent="0.25">
      <c r="A13" s="19"/>
      <c r="B13" s="20"/>
      <c r="C13" s="20"/>
      <c r="D13" s="21"/>
      <c r="E13" s="20"/>
    </row>
    <row r="14" spans="1:7" ht="12.6" customHeight="1" x14ac:dyDescent="0.25">
      <c r="A14" s="19" t="s">
        <v>9</v>
      </c>
      <c r="B14" s="109">
        <v>0</v>
      </c>
      <c r="C14" s="22">
        <v>5</v>
      </c>
      <c r="D14" s="10">
        <f>B14*C14</f>
        <v>0</v>
      </c>
      <c r="E14" s="11">
        <f>D14*12</f>
        <v>0</v>
      </c>
    </row>
    <row r="15" spans="1:7" ht="13.2" thickBot="1" x14ac:dyDescent="0.3">
      <c r="A15" s="118" t="s">
        <v>7</v>
      </c>
      <c r="B15" s="121"/>
      <c r="C15" s="121"/>
      <c r="D15" s="122"/>
      <c r="E15" s="125">
        <f>SUM(E11:E12,E14)</f>
        <v>0</v>
      </c>
    </row>
    <row r="16" spans="1:7" x14ac:dyDescent="0.25">
      <c r="A16" s="23"/>
      <c r="B16" s="15"/>
      <c r="C16" s="15"/>
      <c r="D16" s="16"/>
      <c r="E16" s="15"/>
    </row>
    <row r="17" spans="1:5" ht="37.799999999999997" x14ac:dyDescent="0.25">
      <c r="A17" s="7" t="s">
        <v>10</v>
      </c>
      <c r="B17" s="111" t="s">
        <v>79</v>
      </c>
      <c r="C17" s="8" t="s">
        <v>4</v>
      </c>
      <c r="D17" s="113" t="s">
        <v>5</v>
      </c>
      <c r="E17" s="8" t="s">
        <v>6</v>
      </c>
    </row>
    <row r="18" spans="1:5" x14ac:dyDescent="0.25">
      <c r="A18" s="115" t="s">
        <v>81</v>
      </c>
      <c r="B18" s="25"/>
      <c r="C18" s="25"/>
      <c r="D18" s="26"/>
      <c r="E18" s="27"/>
    </row>
    <row r="19" spans="1:5" x14ac:dyDescent="0.25">
      <c r="A19" s="28"/>
      <c r="B19" s="12">
        <v>0</v>
      </c>
      <c r="C19" s="9">
        <v>6</v>
      </c>
      <c r="D19" s="10">
        <f>B19*C19</f>
        <v>0</v>
      </c>
      <c r="E19" s="11">
        <f>D19*12</f>
        <v>0</v>
      </c>
    </row>
    <row r="20" spans="1:5" ht="13.2" thickBot="1" x14ac:dyDescent="0.3">
      <c r="A20" s="118" t="s">
        <v>7</v>
      </c>
      <c r="B20" s="121"/>
      <c r="C20" s="121"/>
      <c r="D20" s="122"/>
      <c r="E20" s="125">
        <f>SUM(E19:E19)</f>
        <v>0</v>
      </c>
    </row>
    <row r="21" spans="1:5" x14ac:dyDescent="0.25"/>
    <row r="22" spans="1:5" ht="37.799999999999997" x14ac:dyDescent="0.25">
      <c r="A22" s="7" t="s">
        <v>49</v>
      </c>
      <c r="B22" s="111" t="s">
        <v>79</v>
      </c>
      <c r="C22" s="8" t="s">
        <v>4</v>
      </c>
      <c r="D22" s="113" t="s">
        <v>5</v>
      </c>
      <c r="E22" s="8" t="s">
        <v>6</v>
      </c>
    </row>
    <row r="23" spans="1:5" x14ac:dyDescent="0.25">
      <c r="A23" s="24" t="s">
        <v>75</v>
      </c>
      <c r="B23" s="25"/>
      <c r="C23" s="25"/>
      <c r="D23" s="26"/>
      <c r="E23" s="27"/>
    </row>
    <row r="24" spans="1:5" x14ac:dyDescent="0.25">
      <c r="A24" s="28" t="s">
        <v>76</v>
      </c>
      <c r="B24" s="12">
        <v>0</v>
      </c>
      <c r="C24" s="9">
        <v>50</v>
      </c>
      <c r="D24" s="10">
        <f>B24*C24</f>
        <v>0</v>
      </c>
      <c r="E24" s="11">
        <f>D24*12</f>
        <v>0</v>
      </c>
    </row>
    <row r="25" spans="1:5" x14ac:dyDescent="0.25">
      <c r="A25" s="28" t="s">
        <v>50</v>
      </c>
      <c r="B25" s="12">
        <v>0</v>
      </c>
      <c r="C25" s="79">
        <v>20</v>
      </c>
      <c r="D25" s="10">
        <f>B25*C25</f>
        <v>0</v>
      </c>
      <c r="E25" s="11">
        <f>D25*12</f>
        <v>0</v>
      </c>
    </row>
    <row r="26" spans="1:5" ht="13.2" thickBot="1" x14ac:dyDescent="0.3">
      <c r="A26" s="119" t="s">
        <v>7</v>
      </c>
      <c r="B26" s="123"/>
      <c r="C26" s="123"/>
      <c r="D26" s="124"/>
      <c r="E26" s="120">
        <f>SUM(E24:E25)</f>
        <v>0</v>
      </c>
    </row>
    <row r="27" spans="1:5" x14ac:dyDescent="0.25"/>
    <row r="28" spans="1:5" ht="13.2" thickBot="1" x14ac:dyDescent="0.3"/>
    <row r="29" spans="1:5" ht="13.2" thickBot="1" x14ac:dyDescent="0.3">
      <c r="D29" s="92" t="s">
        <v>54</v>
      </c>
      <c r="E29" s="93">
        <f>SUM(E7,E15,E20,E26)</f>
        <v>0</v>
      </c>
    </row>
  </sheetData>
  <sheetProtection algorithmName="SHA-512" hashValue="faFc6hYdKq6G6BTk+gYiFKDmAO+cv4orwmf0C2Xlo9Ps1U+sRt8rw+2gKNqfV2fOqCS6DYMlG8pQzzBUMr9chA==" saltValue="Xu8F4pxAH2+H0gZgCXmWog==" spinCount="100000" sheet="1" objects="1" scenarios="1"/>
  <mergeCells count="1">
    <mergeCell ref="B1:E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7E3E8-DD1B-419C-862E-53872A000A4B}">
  <dimension ref="A1:D10"/>
  <sheetViews>
    <sheetView workbookViewId="0">
      <selection activeCell="D6" sqref="D6"/>
    </sheetView>
  </sheetViews>
  <sheetFormatPr defaultColWidth="0" defaultRowHeight="12.6" zeroHeight="1" x14ac:dyDescent="0.2"/>
  <cols>
    <col min="1" max="1" width="45.8984375" style="76" customWidth="1"/>
    <col min="2" max="3" width="18.5" style="77" customWidth="1"/>
    <col min="4" max="4" width="17.5" style="76" customWidth="1"/>
    <col min="5" max="16384" width="7.69921875" style="76" hidden="1"/>
  </cols>
  <sheetData>
    <row r="1" spans="1:4" ht="19.8" x14ac:dyDescent="0.3">
      <c r="A1" s="74" t="s">
        <v>47</v>
      </c>
      <c r="B1" s="75"/>
      <c r="C1" s="75"/>
    </row>
    <row r="2" spans="1:4" ht="25.2" x14ac:dyDescent="0.2">
      <c r="A2" s="72"/>
      <c r="B2" s="73" t="s">
        <v>96</v>
      </c>
      <c r="C2" s="73" t="s">
        <v>34</v>
      </c>
      <c r="D2" s="112" t="s">
        <v>97</v>
      </c>
    </row>
    <row r="3" spans="1:4" ht="25.05" customHeight="1" x14ac:dyDescent="0.2">
      <c r="A3" s="49" t="s">
        <v>83</v>
      </c>
      <c r="B3" s="67">
        <v>0</v>
      </c>
      <c r="C3" s="68">
        <v>12</v>
      </c>
      <c r="D3" s="69">
        <f>B3*C3</f>
        <v>0</v>
      </c>
    </row>
    <row r="4" spans="1:4" s="4" customFormat="1" ht="37.799999999999997" x14ac:dyDescent="0.25">
      <c r="A4" s="35" t="s">
        <v>98</v>
      </c>
      <c r="B4" s="67">
        <v>0</v>
      </c>
      <c r="C4" s="9">
        <v>12</v>
      </c>
      <c r="D4" s="69">
        <f t="shared" ref="D4:D5" si="0">B4*C4</f>
        <v>0</v>
      </c>
    </row>
    <row r="5" spans="1:4" s="4" customFormat="1" ht="25.8" thickBot="1" x14ac:dyDescent="0.3">
      <c r="A5" s="35" t="s">
        <v>95</v>
      </c>
      <c r="B5" s="67">
        <v>0</v>
      </c>
      <c r="C5" s="13">
        <v>12</v>
      </c>
      <c r="D5" s="69">
        <f t="shared" si="0"/>
        <v>0</v>
      </c>
    </row>
    <row r="6" spans="1:4" ht="13.2" thickBot="1" x14ac:dyDescent="0.25">
      <c r="A6" s="127" t="s">
        <v>7</v>
      </c>
      <c r="B6" s="128"/>
      <c r="C6" s="129"/>
      <c r="D6" s="130">
        <f>SUM(D3:D5)</f>
        <v>0</v>
      </c>
    </row>
    <row r="10" spans="1:4" hidden="1" x14ac:dyDescent="0.2">
      <c r="C10" s="139"/>
    </row>
  </sheetData>
  <sheetProtection algorithmName="SHA-512" hashValue="JaoTDXP3XrkPRI4gU6MS1I1/1y3Ju1kFyjQpzSUHwlpK3IaSxOzt6bX8UyHxmY8bH5rI043hv1OrmuTdva5q0w==" saltValue="uRuyOQcwOT9K+DerfquRRg=="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84D9A-2892-4340-9F26-59A2350FB15B}">
  <dimension ref="A1:F13"/>
  <sheetViews>
    <sheetView workbookViewId="0">
      <selection activeCell="F7" sqref="F7"/>
    </sheetView>
  </sheetViews>
  <sheetFormatPr defaultColWidth="0" defaultRowHeight="13.8" zeroHeight="1" x14ac:dyDescent="0.25"/>
  <cols>
    <col min="1" max="1" width="33.296875" bestFit="1" customWidth="1"/>
    <col min="2" max="2" width="8.3984375" bestFit="1" customWidth="1"/>
    <col min="3" max="3" width="9.69921875" customWidth="1"/>
    <col min="4" max="4" width="11.796875" customWidth="1"/>
    <col min="5" max="5" width="14.796875" customWidth="1"/>
    <col min="6" max="6" width="15.796875" customWidth="1"/>
    <col min="7" max="16384" width="8.796875" hidden="1"/>
  </cols>
  <sheetData>
    <row r="1" spans="1:6" ht="20.399999999999999" thickBot="1" x14ac:dyDescent="0.35">
      <c r="A1" s="74" t="s">
        <v>60</v>
      </c>
      <c r="B1" s="75"/>
      <c r="C1" s="75"/>
      <c r="D1" s="75"/>
      <c r="E1" s="76"/>
    </row>
    <row r="2" spans="1:6" x14ac:dyDescent="0.25">
      <c r="A2" s="83"/>
      <c r="B2" s="84" t="s">
        <v>3</v>
      </c>
      <c r="C2" s="85" t="s">
        <v>59</v>
      </c>
      <c r="D2" s="98" t="s">
        <v>61</v>
      </c>
      <c r="E2" s="85" t="s">
        <v>56</v>
      </c>
      <c r="F2" s="86" t="s">
        <v>35</v>
      </c>
    </row>
    <row r="3" spans="1:6" x14ac:dyDescent="0.25">
      <c r="A3" s="87" t="s">
        <v>53</v>
      </c>
      <c r="B3" s="82" t="s">
        <v>43</v>
      </c>
      <c r="C3" s="140">
        <v>0</v>
      </c>
      <c r="D3" s="97" t="s">
        <v>62</v>
      </c>
      <c r="E3" s="68">
        <v>24</v>
      </c>
      <c r="F3" s="88">
        <f>C3*E3</f>
        <v>0</v>
      </c>
    </row>
    <row r="4" spans="1:6" x14ac:dyDescent="0.25">
      <c r="A4" s="87" t="s">
        <v>51</v>
      </c>
      <c r="B4" s="82" t="s">
        <v>43</v>
      </c>
      <c r="C4" s="140">
        <v>0</v>
      </c>
      <c r="D4" s="97" t="s">
        <v>63</v>
      </c>
      <c r="E4" s="68">
        <v>64</v>
      </c>
      <c r="F4" s="88">
        <f>C4*E4</f>
        <v>0</v>
      </c>
    </row>
    <row r="5" spans="1:6" ht="14.4" thickBot="1" x14ac:dyDescent="0.3">
      <c r="A5" s="89" t="s">
        <v>52</v>
      </c>
      <c r="B5" s="90" t="s">
        <v>43</v>
      </c>
      <c r="C5" s="141">
        <v>0</v>
      </c>
      <c r="D5" s="103" t="s">
        <v>64</v>
      </c>
      <c r="E5" s="91">
        <v>32</v>
      </c>
      <c r="F5" s="104">
        <f>C5*E5</f>
        <v>0</v>
      </c>
    </row>
    <row r="6" spans="1:6" ht="14.4" thickBot="1" x14ac:dyDescent="0.3">
      <c r="A6" s="37"/>
      <c r="C6" s="45"/>
      <c r="D6" s="45"/>
      <c r="E6" s="45"/>
      <c r="F6" s="45"/>
    </row>
    <row r="7" spans="1:6" ht="14.4" thickBot="1" x14ac:dyDescent="0.3">
      <c r="A7" s="127" t="s">
        <v>7</v>
      </c>
      <c r="B7" s="128"/>
      <c r="C7" s="128"/>
      <c r="D7" s="128"/>
      <c r="E7" s="129"/>
      <c r="F7" s="131">
        <f>SUM(F3:F5)</f>
        <v>0</v>
      </c>
    </row>
    <row r="8" spans="1:6" hidden="1" x14ac:dyDescent="0.25">
      <c r="A8" s="76"/>
      <c r="B8" s="77"/>
      <c r="C8" s="77"/>
      <c r="D8" s="77"/>
      <c r="E8" s="76"/>
    </row>
    <row r="9" spans="1:6" hidden="1" x14ac:dyDescent="0.25">
      <c r="A9" s="76"/>
      <c r="B9" s="77"/>
      <c r="C9" s="77"/>
      <c r="D9" s="77"/>
      <c r="E9" s="76"/>
    </row>
    <row r="10" spans="1:6" hidden="1" x14ac:dyDescent="0.25">
      <c r="A10" s="76"/>
      <c r="B10" s="77"/>
      <c r="C10" s="77"/>
      <c r="D10" s="77"/>
      <c r="E10" s="76"/>
    </row>
    <row r="11" spans="1:6" hidden="1" x14ac:dyDescent="0.25">
      <c r="A11" s="76"/>
      <c r="B11" s="77"/>
      <c r="C11" s="77"/>
      <c r="D11" s="77"/>
      <c r="E11" s="76"/>
    </row>
    <row r="12" spans="1:6" hidden="1" x14ac:dyDescent="0.25">
      <c r="A12" s="76"/>
      <c r="B12" s="77"/>
      <c r="C12" s="77"/>
      <c r="D12" s="77"/>
      <c r="E12" s="76"/>
    </row>
    <row r="13" spans="1:6" hidden="1" x14ac:dyDescent="0.25">
      <c r="A13" s="76"/>
      <c r="B13" s="77"/>
      <c r="C13" s="77"/>
      <c r="D13" s="77"/>
      <c r="E13" s="76"/>
    </row>
  </sheetData>
  <sheetProtection algorithmName="SHA-512" hashValue="aJwoCTnVfzRvTe3QIQI5CkeNbzenogIct7MkH9e9feboMJrh1p7YAb6wNV4H5TYvIbWLMbdh/SiZ51npYLYHow==" saltValue="TEqfdEOVPT2EjXSZxaLHzw==" spinCount="100000" sheet="1" objects="1" scenarios="1"/>
  <conditionalFormatting sqref="C3">
    <cfRule type="cellIs" dxfId="2" priority="3" operator="greaterThan">
      <formula>90</formula>
    </cfRule>
  </conditionalFormatting>
  <conditionalFormatting sqref="C4">
    <cfRule type="cellIs" dxfId="1" priority="2" operator="greaterThan">
      <formula>130</formula>
    </cfRule>
  </conditionalFormatting>
  <conditionalFormatting sqref="C5">
    <cfRule type="cellIs" dxfId="0" priority="1" operator="greaterThan">
      <formula>150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7" ma:contentTypeDescription="Een nieuw document maken." ma:contentTypeScope="" ma:versionID="89e634e82c49fb8814b8897733af07f0">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72998fcacb5803e5db7a2c3a971aff6a"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7AFC1E-687C-41F7-B2A1-A2EDCE16B0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586C2E-8FD4-4BC9-8924-C6B97F2C33B1}">
  <ds:schemaRefs>
    <ds:schemaRef ds:uri="http://schemas.microsoft.com/office/2006/metadata/properties"/>
    <ds:schemaRef ds:uri="http://schemas.microsoft.com/office/infopath/2007/PartnerControls"/>
    <ds:schemaRef ds:uri="e9ba909c-40ff-43d2-8650-c1cb9609952f"/>
    <ds:schemaRef ds:uri="7b51f98f-61e6-42f4-bae9-9a6129e68d68"/>
  </ds:schemaRefs>
</ds:datastoreItem>
</file>

<file path=customXml/itemProps3.xml><?xml version="1.0" encoding="utf-8"?>
<ds:datastoreItem xmlns:ds="http://schemas.openxmlformats.org/officeDocument/2006/customXml" ds:itemID="{FB0742AD-10D2-442D-89F4-9F68F5218A7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invulinstructies</vt:lpstr>
      <vt:lpstr>overview</vt:lpstr>
      <vt:lpstr>implementatie </vt:lpstr>
      <vt:lpstr>exit</vt:lpstr>
      <vt:lpstr>training</vt:lpstr>
      <vt:lpstr>abonnement Assignables</vt:lpstr>
      <vt:lpstr>abonnement Concurrent</vt:lpstr>
      <vt:lpstr>SLA</vt:lpstr>
      <vt:lpstr>Uren consultancy</vt:lpstr>
      <vt:lpstr>Doorontwikkeling</vt:lpstr>
    </vt:vector>
  </TitlesOfParts>
  <Company>Het Juridisch loket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Frans Millen</dc:creator>
  <cp:lastModifiedBy>Susan van der Linden</cp:lastModifiedBy>
  <dcterms:created xsi:type="dcterms:W3CDTF">2023-05-17T07:04:52Z</dcterms:created>
  <dcterms:modified xsi:type="dcterms:W3CDTF">2023-09-12T08:58:04Z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y fmtid="{D5CDD505-2E9C-101B-9397-08002B2CF9AE}" pid="3" name="MediaServiceImageTags">
    <vt:lpwstr/>
  </property>
</Properties>
</file>