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jacqu\Desktop\24 november\"/>
    </mc:Choice>
  </mc:AlternateContent>
  <xr:revisionPtr revIDLastSave="0" documentId="13_ncr:1_{0B2A1F97-027B-48D6-9A08-ABBBCC45441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3" i="1" l="1"/>
  <c r="G74" i="1"/>
  <c r="J33" i="1"/>
  <c r="J40" i="1"/>
  <c r="J41" i="1"/>
  <c r="J42" i="1"/>
  <c r="J45" i="1"/>
  <c r="I67" i="1"/>
  <c r="I68" i="1"/>
  <c r="J68" i="1" s="1"/>
  <c r="I55" i="1"/>
  <c r="J55" i="1" s="1"/>
  <c r="I58" i="1"/>
  <c r="J58" i="1" s="1"/>
  <c r="I59" i="1"/>
  <c r="J59" i="1" s="1"/>
  <c r="I64" i="1"/>
  <c r="J64" i="1" s="1"/>
  <c r="I65" i="1"/>
  <c r="J65" i="1" s="1"/>
  <c r="I40" i="1"/>
  <c r="I41" i="1"/>
  <c r="I42" i="1"/>
  <c r="I45" i="1"/>
  <c r="I24" i="1"/>
  <c r="J24" i="1" s="1"/>
  <c r="I25" i="1"/>
  <c r="J25" i="1" s="1"/>
  <c r="I31" i="1"/>
  <c r="J31" i="1" s="1"/>
  <c r="I33" i="1"/>
  <c r="I36" i="1"/>
  <c r="J36" i="1" s="1"/>
  <c r="I5" i="1"/>
  <c r="J5" i="1" s="1"/>
  <c r="I4" i="1"/>
  <c r="J4" i="1" s="1"/>
  <c r="H61" i="1"/>
  <c r="I61" i="1" s="1"/>
  <c r="J61" i="1" s="1"/>
  <c r="H64" i="1"/>
  <c r="H65" i="1"/>
  <c r="H68" i="1"/>
  <c r="H69" i="1"/>
  <c r="I69" i="1" s="1"/>
  <c r="J69" i="1" s="1"/>
  <c r="H53" i="1"/>
  <c r="I53" i="1" s="1"/>
  <c r="J53" i="1" s="1"/>
  <c r="H54" i="1"/>
  <c r="I54" i="1" s="1"/>
  <c r="J54" i="1" s="1"/>
  <c r="H55" i="1"/>
  <c r="H58" i="1"/>
  <c r="H59" i="1"/>
  <c r="H60" i="1"/>
  <c r="I60" i="1" s="1"/>
  <c r="J60" i="1" s="1"/>
  <c r="H40" i="1"/>
  <c r="H41" i="1"/>
  <c r="H42" i="1"/>
  <c r="H45" i="1"/>
  <c r="H46" i="1"/>
  <c r="I46" i="1" s="1"/>
  <c r="J46" i="1" s="1"/>
  <c r="H47" i="1"/>
  <c r="I47" i="1" s="1"/>
  <c r="J47" i="1" s="1"/>
  <c r="H48" i="1"/>
  <c r="I48" i="1" s="1"/>
  <c r="J48" i="1" s="1"/>
  <c r="H49" i="1"/>
  <c r="I49" i="1" s="1"/>
  <c r="J49" i="1" s="1"/>
  <c r="H50" i="1"/>
  <c r="I50" i="1" s="1"/>
  <c r="J50" i="1" s="1"/>
  <c r="H28" i="1"/>
  <c r="I28" i="1" s="1"/>
  <c r="J28" i="1" s="1"/>
  <c r="H31" i="1"/>
  <c r="H32" i="1"/>
  <c r="I32" i="1" s="1"/>
  <c r="J32" i="1" s="1"/>
  <c r="H33" i="1"/>
  <c r="H36" i="1"/>
  <c r="H37" i="1"/>
  <c r="I37" i="1" s="1"/>
  <c r="J37" i="1" s="1"/>
  <c r="H5" i="1"/>
  <c r="H6" i="1"/>
  <c r="H9" i="1"/>
  <c r="I9" i="1" s="1"/>
  <c r="J9" i="1" s="1"/>
  <c r="H10" i="1"/>
  <c r="I10" i="1" s="1"/>
  <c r="J10" i="1" s="1"/>
  <c r="H13" i="1"/>
  <c r="I13" i="1" s="1"/>
  <c r="J13" i="1" s="1"/>
  <c r="H14" i="1"/>
  <c r="I14" i="1" s="1"/>
  <c r="J14" i="1" s="1"/>
  <c r="H15" i="1"/>
  <c r="I15" i="1" s="1"/>
  <c r="J15" i="1" s="1"/>
  <c r="H16" i="1"/>
  <c r="I16" i="1" s="1"/>
  <c r="J16" i="1" s="1"/>
  <c r="H17" i="1"/>
  <c r="I17" i="1" s="1"/>
  <c r="J17" i="1" s="1"/>
  <c r="H20" i="1"/>
  <c r="I20" i="1" s="1"/>
  <c r="J20" i="1" s="1"/>
  <c r="H21" i="1"/>
  <c r="I21" i="1" s="1"/>
  <c r="J21" i="1" s="1"/>
  <c r="H24" i="1"/>
  <c r="H25" i="1"/>
  <c r="H4" i="1"/>
  <c r="C80" i="1"/>
  <c r="C79" i="1"/>
  <c r="F70" i="1"/>
  <c r="F62" i="1"/>
  <c r="F18" i="1"/>
  <c r="F66" i="1"/>
  <c r="F51" i="1"/>
  <c r="F7" i="1"/>
  <c r="F34" i="1"/>
  <c r="F56" i="1"/>
  <c r="I6" i="1" l="1"/>
  <c r="J6" i="1" s="1"/>
  <c r="I72" i="1"/>
  <c r="F29" i="1"/>
  <c r="F26" i="1"/>
  <c r="F22" i="1"/>
  <c r="F11" i="1" l="1"/>
  <c r="F43" i="1" l="1"/>
  <c r="F38" i="1"/>
  <c r="F72" i="1" l="1"/>
</calcChain>
</file>

<file path=xl/sharedStrings.xml><?xml version="1.0" encoding="utf-8"?>
<sst xmlns="http://schemas.openxmlformats.org/spreadsheetml/2006/main" count="193" uniqueCount="144">
  <si>
    <t>Opel</t>
  </si>
  <si>
    <t>Peugeot</t>
  </si>
  <si>
    <t>Renault</t>
  </si>
  <si>
    <t>Skoda</t>
  </si>
  <si>
    <t>Toyota</t>
  </si>
  <si>
    <t>Volkswagen</t>
  </si>
  <si>
    <t>100kW (136pk)</t>
  </si>
  <si>
    <t>Vermogen</t>
  </si>
  <si>
    <t>Typenummer of motor aanduiding</t>
  </si>
  <si>
    <t>Aantal versnellingen</t>
  </si>
  <si>
    <t>Automerk</t>
  </si>
  <si>
    <t>Opslagpercentage in procenten</t>
  </si>
  <si>
    <t>Hyundai</t>
  </si>
  <si>
    <t>Kia</t>
  </si>
  <si>
    <t>Nissan</t>
  </si>
  <si>
    <t>Leaf (elektrisch)</t>
  </si>
  <si>
    <t>110 kW (150pk)</t>
  </si>
  <si>
    <t>Acenta incl 6,6 kW lader en Quick Charger</t>
  </si>
  <si>
    <t>Volvo</t>
  </si>
  <si>
    <t>150kW (204pk)</t>
  </si>
  <si>
    <t>automaat</t>
  </si>
  <si>
    <t>e- Niro 64kWh DynamicLine (elektrisch)</t>
  </si>
  <si>
    <t>Permanente magneet AC synchroonmotor</t>
  </si>
  <si>
    <t>Consumenten adviesprijs *</t>
  </si>
  <si>
    <t>B</t>
  </si>
  <si>
    <t>C</t>
  </si>
  <si>
    <t>D</t>
  </si>
  <si>
    <t>E</t>
  </si>
  <si>
    <t>F</t>
  </si>
  <si>
    <t>G</t>
  </si>
  <si>
    <t>H</t>
  </si>
  <si>
    <t>I</t>
  </si>
  <si>
    <t>J</t>
  </si>
  <si>
    <t xml:space="preserve"> * Consumentenadviesprijs bevat alle prijscomponenten beschreven in paragraaf 2.1 van de Selectieleidraad</t>
  </si>
  <si>
    <t>Kia EV6</t>
  </si>
  <si>
    <t>Iconic (elektrisch)</t>
  </si>
  <si>
    <t>ID 4</t>
  </si>
  <si>
    <t>ID 3</t>
  </si>
  <si>
    <t>XC40 recharge (elektrisch)</t>
  </si>
  <si>
    <t>C40 recharge (elektrisch)</t>
  </si>
  <si>
    <t>Aryia</t>
  </si>
  <si>
    <t>BZ4X (elektrisch)</t>
  </si>
  <si>
    <t>Enyac iV</t>
  </si>
  <si>
    <t>Zoe (elektrisch)</t>
  </si>
  <si>
    <t>Megane (elektrisch)</t>
  </si>
  <si>
    <t>e-208</t>
  </si>
  <si>
    <t>e-308</t>
  </si>
  <si>
    <t>FIAT</t>
  </si>
  <si>
    <t>500 (elektrisch)</t>
  </si>
  <si>
    <t>Dacia</t>
  </si>
  <si>
    <t>Dacia Spring Electirc</t>
  </si>
  <si>
    <t>Iconic 5 style 58kWh RWD Traploze transmissie</t>
  </si>
  <si>
    <t>125kW (170pk)</t>
  </si>
  <si>
    <t>50-kWh Automaat</t>
  </si>
  <si>
    <t>Allure | EV 50kWh 136 100% Electric</t>
  </si>
  <si>
    <t>115kW (156pk)</t>
  </si>
  <si>
    <t>Peugeot Nieuwe 308 Active Pack Business</t>
  </si>
  <si>
    <t xml:space="preserve">Renault ZOE E-Tech 100% Electric elektromotor (R135) </t>
  </si>
  <si>
    <t>100kW (135pk)</t>
  </si>
  <si>
    <t>160kW (220pk)</t>
  </si>
  <si>
    <t>Renault Megane E-Tech EV60 130 pk</t>
  </si>
  <si>
    <t>Nieuwe 500 elektrisch</t>
  </si>
  <si>
    <t>70kW (95pk)</t>
  </si>
  <si>
    <t>87kW (118pk)</t>
  </si>
  <si>
    <t>Dacia Spring Extreme</t>
  </si>
  <si>
    <t>48kW (65 pk)</t>
  </si>
  <si>
    <t>Toyota BZ4X business</t>
  </si>
  <si>
    <t>Toyota BZ4X active</t>
  </si>
  <si>
    <t>109 kw / 148 pk</t>
  </si>
  <si>
    <t>ID4 Pure elektromotor</t>
  </si>
  <si>
    <t>ID3 Pro elektromotor</t>
  </si>
  <si>
    <t> 150 kW / 204 pk</t>
  </si>
  <si>
    <t>125 kW / 169 pk</t>
  </si>
  <si>
    <t>EV6 Light Edition 58kWh Elektromotor</t>
  </si>
  <si>
    <t>Essential single motor</t>
  </si>
  <si>
    <t>175kW (238pk)</t>
  </si>
  <si>
    <t>Core Single Motor</t>
  </si>
  <si>
    <t>Ariya Engage</t>
  </si>
  <si>
    <t>160kW (217pk)</t>
  </si>
  <si>
    <t>Enyaq iV iV Elektrische aandrijving</t>
  </si>
  <si>
    <t>Polestar</t>
  </si>
  <si>
    <t>Polestar 2</t>
  </si>
  <si>
    <t>Standaard range single motor</t>
  </si>
  <si>
    <t>272pk</t>
  </si>
  <si>
    <t>Single motor extende range</t>
  </si>
  <si>
    <t>185kW</t>
  </si>
  <si>
    <t>Long range dual motor</t>
  </si>
  <si>
    <t xml:space="preserve">310kW </t>
  </si>
  <si>
    <t xml:space="preserve">Fabia </t>
  </si>
  <si>
    <t>Ambition 1.0 Tsi</t>
  </si>
  <si>
    <t>81kW (110PK)</t>
  </si>
  <si>
    <t>Kodiac</t>
  </si>
  <si>
    <t>Sportline Business 1.5 Tsi</t>
  </si>
  <si>
    <t>110kW (150PK)</t>
  </si>
  <si>
    <t>Handgeschakeld</t>
  </si>
  <si>
    <t xml:space="preserve">150 kW (204 PK) </t>
  </si>
  <si>
    <t>Kona Hybrid</t>
  </si>
  <si>
    <t>104kW (141PK)</t>
  </si>
  <si>
    <t>Comfort Smart 1.6 Hybrid 6DCT</t>
  </si>
  <si>
    <t>Tucson Plug-in Hybrid</t>
  </si>
  <si>
    <t>195kW (265PK)</t>
  </si>
  <si>
    <t>Comfort Smart 1.6 T-GDI Plug-in</t>
  </si>
  <si>
    <t>Corsa</t>
  </si>
  <si>
    <t>1.2 benzine Turbo</t>
  </si>
  <si>
    <t>Corsa (elektrisch)</t>
  </si>
  <si>
    <t>100PK</t>
  </si>
  <si>
    <t>Ceed Sportswagon</t>
  </si>
  <si>
    <t>Comfort line 1.0 T-GDI 120</t>
  </si>
  <si>
    <t>88kW (120PK)</t>
  </si>
  <si>
    <t>1.0 MPI</t>
  </si>
  <si>
    <t>59kW (70pk)</t>
  </si>
  <si>
    <t>Polo</t>
  </si>
  <si>
    <t>Kia Picanto</t>
  </si>
  <si>
    <t>Dynamic line 4-zits 1.0 Dpi AMT</t>
  </si>
  <si>
    <t>49kW (67pk)</t>
  </si>
  <si>
    <t>Tesla</t>
  </si>
  <si>
    <t>Model 3 long range</t>
  </si>
  <si>
    <t>Model 3 dual motor</t>
  </si>
  <si>
    <t>Allure | Hybrid 100 e-DCS6</t>
  </si>
  <si>
    <t>75kW</t>
  </si>
  <si>
    <t>Active Business Hybrid 180 e-EAT8</t>
  </si>
  <si>
    <t>110kW</t>
  </si>
  <si>
    <t>Active | 1.2 PureTech 100 6-bak Handgeschakeld</t>
  </si>
  <si>
    <t>Kia Sportage</t>
  </si>
  <si>
    <t>Kia Sorento</t>
  </si>
  <si>
    <t>Sportage PHEV DynamicPlusLine 1.6 T-GDi Plug-in Hybrid AT6 AWD</t>
  </si>
  <si>
    <t>195kw (265pk)</t>
  </si>
  <si>
    <t>Sorento PHEV DynamicPlusLine 1.6 T-GDi Plug-in Hybrid AT6 AWD</t>
  </si>
  <si>
    <t>Qashqai</t>
  </si>
  <si>
    <r>
      <t>Tekna+</t>
    </r>
    <r>
      <rPr>
        <sz val="12"/>
        <color rgb="FF000000"/>
        <rFont val="Verdana"/>
        <family val="2"/>
      </rPr>
      <t> </t>
    </r>
    <r>
      <rPr>
        <sz val="8.9"/>
        <color rgb="FF000000"/>
        <rFont val="Verdana"/>
        <family val="2"/>
      </rPr>
      <t>ePower 2WD Tekna+</t>
    </r>
    <r>
      <rPr>
        <sz val="12"/>
        <color rgb="FF000000"/>
        <rFont val="Verdana"/>
        <family val="2"/>
      </rPr>
      <t> </t>
    </r>
    <r>
      <rPr>
        <sz val="10"/>
        <color rgb="FF000000"/>
        <rFont val="Calibri"/>
        <family val="2"/>
        <scheme val="minor"/>
      </rPr>
      <t>ePower ePower 2WD</t>
    </r>
  </si>
  <si>
    <t>Juke</t>
  </si>
  <si>
    <r>
      <t>N-Connecta</t>
    </r>
    <r>
      <rPr>
        <sz val="12"/>
        <color rgb="FF000000"/>
        <rFont val="Verdana"/>
        <family val="2"/>
      </rPr>
      <t> </t>
    </r>
    <r>
      <rPr>
        <sz val="8.9"/>
        <color rgb="FF000000"/>
        <rFont val="Verdana"/>
        <family val="2"/>
      </rPr>
      <t>Hybrid 143 4MT</t>
    </r>
  </si>
  <si>
    <t>Fictieve waarde totale aaanschafkosten allle modellen</t>
  </si>
  <si>
    <t>A</t>
  </si>
  <si>
    <t>Cellnummer</t>
  </si>
  <si>
    <t>Leasesommen per maand full operational lease inclusief BTW</t>
  </si>
  <si>
    <t>Totale leasesom in Euro op basis van 48 maanden full operational lease inclusief BTW</t>
  </si>
  <si>
    <t>Totale opslag in Euro over fictieve totale aanschafkosten</t>
  </si>
  <si>
    <r>
      <t xml:space="preserve">Opslag in Euro </t>
    </r>
    <r>
      <rPr>
        <b/>
        <sz val="10"/>
        <color rgb="FF0070C0"/>
        <rFont val="Calibri"/>
        <family val="2"/>
        <scheme val="minor"/>
      </rPr>
      <t>inclusief BTW</t>
    </r>
  </si>
  <si>
    <t>Gemiddeld gewogen opslagpercentage</t>
  </si>
  <si>
    <t>Alleen de geel gemarkeerde velden mogen worden ingevuld.</t>
  </si>
  <si>
    <t>2008 SUV</t>
  </si>
  <si>
    <t>Maximale inschrijfsom</t>
  </si>
  <si>
    <t>Eurowaarde kwaliteit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</si>
</sst>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"/>
    <numFmt numFmtId="165" formatCode="_ [$€-413]\ * #,##0.00_ ;_ [$€-413]\ * \-#,##0.00_ ;_ [$€-413]\ * &quot;-&quot;??_ ;_ @_ "/>
    <numFmt numFmtId="166" formatCode="&quot;€&quot;\ #,##0.00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9"/>
      <name val="Calibri"/>
      <family val="2"/>
      <scheme val="minor"/>
    </font>
    <font>
      <sz val="9"/>
      <color rgb="FF000000"/>
      <name val="Arial"/>
      <family val="2"/>
    </font>
    <font>
      <sz val="8.9"/>
      <color rgb="FF000000"/>
      <name val="Verdana"/>
      <family val="2"/>
    </font>
    <font>
      <sz val="12"/>
      <color rgb="FF000000"/>
      <name val="Verdana"/>
      <family val="2"/>
    </font>
    <font>
      <sz val="10"/>
      <color rgb="FF000000"/>
      <name val="Calibri"/>
      <family val="2"/>
      <scheme val="minor"/>
    </font>
    <font>
      <b/>
      <sz val="10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2" fillId="0" borderId="4" xfId="0" applyFont="1" applyBorder="1"/>
    <xf numFmtId="0" fontId="2" fillId="0" borderId="3" xfId="0" applyFont="1" applyBorder="1" applyAlignment="1">
      <alignment horizontal="center"/>
    </xf>
    <xf numFmtId="0" fontId="1" fillId="0" borderId="3" xfId="0" applyFont="1" applyBorder="1"/>
    <xf numFmtId="0" fontId="2" fillId="0" borderId="3" xfId="0" applyFont="1" applyBorder="1"/>
    <xf numFmtId="10" fontId="2" fillId="0" borderId="3" xfId="2" applyNumberFormat="1" applyFont="1" applyBorder="1" applyAlignment="1">
      <alignment horizontal="center"/>
    </xf>
    <xf numFmtId="44" fontId="2" fillId="0" borderId="3" xfId="0" applyNumberFormat="1" applyFont="1" applyBorder="1"/>
    <xf numFmtId="44" fontId="2" fillId="0" borderId="4" xfId="0" applyNumberFormat="1" applyFont="1" applyBorder="1"/>
    <xf numFmtId="44" fontId="2" fillId="0" borderId="3" xfId="1" applyFont="1" applyBorder="1"/>
    <xf numFmtId="44" fontId="1" fillId="0" borderId="3" xfId="0" applyNumberFormat="1" applyFont="1" applyBorder="1"/>
    <xf numFmtId="9" fontId="2" fillId="0" borderId="0" xfId="0" applyNumberFormat="1" applyFont="1"/>
    <xf numFmtId="44" fontId="2" fillId="0" borderId="0" xfId="1" applyFont="1"/>
    <xf numFmtId="44" fontId="2" fillId="0" borderId="0" xfId="0" applyNumberFormat="1" applyFont="1"/>
    <xf numFmtId="10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10" fontId="2" fillId="0" borderId="0" xfId="2" applyNumberFormat="1" applyFont="1"/>
    <xf numFmtId="10" fontId="1" fillId="0" borderId="3" xfId="2" applyNumberFormat="1" applyFont="1" applyBorder="1" applyAlignment="1">
      <alignment horizontal="center"/>
    </xf>
    <xf numFmtId="44" fontId="1" fillId="0" borderId="4" xfId="0" applyNumberFormat="1" applyFont="1" applyBorder="1"/>
    <xf numFmtId="10" fontId="2" fillId="3" borderId="3" xfId="2" applyNumberFormat="1" applyFont="1" applyFill="1" applyBorder="1" applyAlignment="1">
      <alignment horizontal="center"/>
    </xf>
    <xf numFmtId="10" fontId="3" fillId="3" borderId="3" xfId="2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5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10" fontId="5" fillId="0" borderId="3" xfId="2" applyNumberFormat="1" applyFont="1" applyBorder="1" applyAlignment="1">
      <alignment horizontal="center"/>
    </xf>
    <xf numFmtId="44" fontId="5" fillId="0" borderId="3" xfId="0" applyNumberFormat="1" applyFont="1" applyBorder="1"/>
    <xf numFmtId="44" fontId="3" fillId="0" borderId="0" xfId="0" applyNumberFormat="1" applyFont="1"/>
    <xf numFmtId="0" fontId="3" fillId="0" borderId="3" xfId="0" applyFont="1" applyBorder="1"/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0" fontId="8" fillId="0" borderId="0" xfId="0" applyFont="1"/>
    <xf numFmtId="164" fontId="1" fillId="2" borderId="1" xfId="0" applyNumberFormat="1" applyFont="1" applyFill="1" applyBorder="1" applyAlignment="1">
      <alignment horizontal="center"/>
    </xf>
    <xf numFmtId="164" fontId="1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/>
    <xf numFmtId="164" fontId="1" fillId="0" borderId="3" xfId="0" applyNumberFormat="1" applyFont="1" applyBorder="1"/>
    <xf numFmtId="164" fontId="2" fillId="0" borderId="0" xfId="1" applyNumberFormat="1" applyFont="1"/>
    <xf numFmtId="164" fontId="2" fillId="0" borderId="0" xfId="0" applyNumberFormat="1" applyFont="1"/>
    <xf numFmtId="164" fontId="6" fillId="0" borderId="3" xfId="2" applyNumberFormat="1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left"/>
    </xf>
    <xf numFmtId="164" fontId="2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5" fontId="1" fillId="0" borderId="3" xfId="1" applyNumberFormat="1" applyFont="1" applyBorder="1"/>
    <xf numFmtId="0" fontId="1" fillId="2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6" fontId="2" fillId="0" borderId="0" xfId="0" applyNumberFormat="1" applyFont="1"/>
    <xf numFmtId="44" fontId="3" fillId="0" borderId="3" xfId="0" applyNumberFormat="1" applyFont="1" applyBorder="1"/>
    <xf numFmtId="44" fontId="3" fillId="0" borderId="3" xfId="1" applyFont="1" applyFill="1" applyBorder="1"/>
    <xf numFmtId="44" fontId="3" fillId="0" borderId="4" xfId="0" applyNumberFormat="1" applyFont="1" applyBorder="1"/>
    <xf numFmtId="0" fontId="7" fillId="0" borderId="3" xfId="0" applyFont="1" applyBorder="1"/>
    <xf numFmtId="10" fontId="2" fillId="0" borderId="3" xfId="2" applyNumberFormat="1" applyFont="1" applyFill="1" applyBorder="1" applyAlignment="1">
      <alignment horizontal="center"/>
    </xf>
    <xf numFmtId="10" fontId="7" fillId="0" borderId="3" xfId="2" applyNumberFormat="1" applyFont="1" applyFill="1" applyBorder="1" applyAlignment="1">
      <alignment horizontal="center"/>
    </xf>
    <xf numFmtId="10" fontId="8" fillId="0" borderId="3" xfId="2" applyNumberFormat="1" applyFont="1" applyFill="1" applyBorder="1" applyAlignment="1">
      <alignment horizontal="center"/>
    </xf>
    <xf numFmtId="0" fontId="6" fillId="0" borderId="0" xfId="0" applyFont="1"/>
    <xf numFmtId="44" fontId="6" fillId="0" borderId="0" xfId="0" applyNumberFormat="1" applyFont="1"/>
    <xf numFmtId="165" fontId="6" fillId="0" borderId="0" xfId="0" applyNumberFormat="1" applyFont="1"/>
    <xf numFmtId="10" fontId="5" fillId="0" borderId="3" xfId="2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left" wrapText="1"/>
    </xf>
    <xf numFmtId="0" fontId="13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6"/>
  <sheetViews>
    <sheetView tabSelected="1" topLeftCell="A50" zoomScale="60" zoomScaleNormal="60" workbookViewId="0">
      <selection activeCell="H81" sqref="H81"/>
    </sheetView>
  </sheetViews>
  <sheetFormatPr defaultColWidth="8.81640625" defaultRowHeight="13" x14ac:dyDescent="0.3"/>
  <cols>
    <col min="1" max="1" width="10.08984375" style="26" bestFit="1" customWidth="1"/>
    <col min="2" max="2" width="30.7265625" style="1" customWidth="1"/>
    <col min="3" max="3" width="50.26953125" style="1" customWidth="1"/>
    <col min="4" max="4" width="13.54296875" style="1" bestFit="1" customWidth="1"/>
    <col min="5" max="5" width="15" style="1" customWidth="1"/>
    <col min="6" max="6" width="22.36328125" style="43" customWidth="1"/>
    <col min="7" max="7" width="17.36328125" style="1" customWidth="1"/>
    <col min="8" max="8" width="17.1796875" style="1" customWidth="1"/>
    <col min="9" max="9" width="28.453125" style="1" customWidth="1"/>
    <col min="10" max="10" width="21.54296875" style="1" customWidth="1"/>
    <col min="11" max="11" width="11.54296875" style="1" bestFit="1" customWidth="1"/>
    <col min="12" max="12" width="12.453125" style="1" bestFit="1" customWidth="1"/>
    <col min="13" max="16384" width="8.81640625" style="1"/>
  </cols>
  <sheetData>
    <row r="1" spans="1:12" ht="13.5" thickTop="1" x14ac:dyDescent="0.3">
      <c r="A1" s="52" t="s">
        <v>133</v>
      </c>
      <c r="B1" s="15" t="s">
        <v>24</v>
      </c>
      <c r="C1" s="15" t="s">
        <v>25</v>
      </c>
      <c r="D1" s="15" t="s">
        <v>26</v>
      </c>
      <c r="E1" s="15" t="s">
        <v>27</v>
      </c>
      <c r="F1" s="38" t="s">
        <v>28</v>
      </c>
      <c r="G1" s="15" t="s">
        <v>29</v>
      </c>
      <c r="H1" s="15" t="s">
        <v>30</v>
      </c>
      <c r="I1" s="15" t="s">
        <v>31</v>
      </c>
      <c r="J1" s="16" t="s">
        <v>32</v>
      </c>
    </row>
    <row r="2" spans="1:12" ht="55" customHeight="1" x14ac:dyDescent="0.3">
      <c r="A2" s="53" t="s">
        <v>134</v>
      </c>
      <c r="B2" s="17" t="s">
        <v>10</v>
      </c>
      <c r="C2" s="18" t="s">
        <v>8</v>
      </c>
      <c r="D2" s="17" t="s">
        <v>7</v>
      </c>
      <c r="E2" s="18" t="s">
        <v>9</v>
      </c>
      <c r="F2" s="39" t="s">
        <v>23</v>
      </c>
      <c r="G2" s="18" t="s">
        <v>11</v>
      </c>
      <c r="H2" s="18" t="s">
        <v>138</v>
      </c>
      <c r="I2" s="18" t="s">
        <v>136</v>
      </c>
      <c r="J2" s="19" t="s">
        <v>135</v>
      </c>
    </row>
    <row r="3" spans="1:12" x14ac:dyDescent="0.3">
      <c r="A3" s="54">
        <v>3</v>
      </c>
      <c r="B3" s="4" t="s">
        <v>12</v>
      </c>
      <c r="C3" s="5"/>
      <c r="D3" s="3"/>
      <c r="E3" s="3"/>
      <c r="F3" s="47"/>
      <c r="G3" s="6"/>
      <c r="H3" s="7"/>
      <c r="I3" s="9"/>
      <c r="J3" s="8"/>
      <c r="L3" s="13"/>
    </row>
    <row r="4" spans="1:12" s="30" customFormat="1" x14ac:dyDescent="0.3">
      <c r="A4" s="55">
        <v>4</v>
      </c>
      <c r="B4" s="34" t="s">
        <v>96</v>
      </c>
      <c r="C4" s="29" t="s">
        <v>98</v>
      </c>
      <c r="D4" s="29" t="s">
        <v>97</v>
      </c>
      <c r="E4" s="29" t="s">
        <v>20</v>
      </c>
      <c r="F4" s="48">
        <v>36495</v>
      </c>
      <c r="G4" s="25">
        <v>0</v>
      </c>
      <c r="H4" s="60">
        <f>F4*G4</f>
        <v>0</v>
      </c>
      <c r="I4" s="61">
        <f>F4+H4</f>
        <v>36495</v>
      </c>
      <c r="J4" s="62">
        <f>I4/48</f>
        <v>760.3125</v>
      </c>
      <c r="L4" s="33"/>
    </row>
    <row r="5" spans="1:12" x14ac:dyDescent="0.3">
      <c r="A5" s="54">
        <v>5</v>
      </c>
      <c r="B5" s="5" t="s">
        <v>35</v>
      </c>
      <c r="C5" s="3" t="s">
        <v>51</v>
      </c>
      <c r="D5" s="3" t="s">
        <v>52</v>
      </c>
      <c r="E5" s="3" t="s">
        <v>20</v>
      </c>
      <c r="F5" s="48">
        <v>49295</v>
      </c>
      <c r="G5" s="25">
        <v>0</v>
      </c>
      <c r="H5" s="60">
        <f t="shared" ref="H5:H68" si="0">F5*G5</f>
        <v>0</v>
      </c>
      <c r="I5" s="61">
        <f t="shared" ref="I5:I68" si="1">F5+H5</f>
        <v>49295</v>
      </c>
      <c r="J5" s="62">
        <f t="shared" ref="J5:J68" si="2">I5/48</f>
        <v>1026.9791666666667</v>
      </c>
      <c r="L5" s="13"/>
    </row>
    <row r="6" spans="1:12" x14ac:dyDescent="0.3">
      <c r="A6" s="54">
        <v>6</v>
      </c>
      <c r="B6" s="5" t="s">
        <v>99</v>
      </c>
      <c r="C6" s="3" t="s">
        <v>101</v>
      </c>
      <c r="D6" s="3" t="s">
        <v>100</v>
      </c>
      <c r="E6" s="3" t="s">
        <v>20</v>
      </c>
      <c r="F6" s="48">
        <v>47995</v>
      </c>
      <c r="G6" s="25">
        <v>0</v>
      </c>
      <c r="H6" s="60">
        <f t="shared" si="0"/>
        <v>0</v>
      </c>
      <c r="I6" s="61">
        <f t="shared" si="1"/>
        <v>47995</v>
      </c>
      <c r="J6" s="62">
        <f t="shared" si="2"/>
        <v>999.89583333333337</v>
      </c>
      <c r="L6" s="13"/>
    </row>
    <row r="7" spans="1:12" x14ac:dyDescent="0.3">
      <c r="A7" s="54">
        <v>7</v>
      </c>
      <c r="B7" s="5"/>
      <c r="C7" s="5"/>
      <c r="D7" s="5"/>
      <c r="E7" s="5"/>
      <c r="F7" s="49">
        <f>SUM(F4:F6)</f>
        <v>133785</v>
      </c>
      <c r="G7" s="22"/>
      <c r="H7" s="60"/>
      <c r="I7" s="61"/>
      <c r="J7" s="62"/>
      <c r="L7" s="13"/>
    </row>
    <row r="8" spans="1:12" x14ac:dyDescent="0.3">
      <c r="A8" s="54">
        <v>8</v>
      </c>
      <c r="B8" s="4" t="s">
        <v>0</v>
      </c>
      <c r="C8" s="3"/>
      <c r="D8" s="3"/>
      <c r="E8" s="3"/>
      <c r="F8" s="47"/>
      <c r="G8" s="6"/>
      <c r="H8" s="60"/>
      <c r="I8" s="61"/>
      <c r="J8" s="62"/>
      <c r="L8" s="13"/>
    </row>
    <row r="9" spans="1:12" s="30" customFormat="1" x14ac:dyDescent="0.3">
      <c r="A9" s="54">
        <v>9</v>
      </c>
      <c r="B9" s="46" t="s">
        <v>102</v>
      </c>
      <c r="C9" s="29" t="s">
        <v>103</v>
      </c>
      <c r="D9" s="29" t="s">
        <v>105</v>
      </c>
      <c r="E9" s="29" t="s">
        <v>20</v>
      </c>
      <c r="F9" s="48">
        <v>26346</v>
      </c>
      <c r="G9" s="25">
        <v>0</v>
      </c>
      <c r="H9" s="60">
        <f t="shared" si="0"/>
        <v>0</v>
      </c>
      <c r="I9" s="61">
        <f t="shared" si="1"/>
        <v>26346</v>
      </c>
      <c r="J9" s="62">
        <f t="shared" si="2"/>
        <v>548.875</v>
      </c>
      <c r="L9" s="33"/>
    </row>
    <row r="10" spans="1:12" x14ac:dyDescent="0.3">
      <c r="A10" s="54">
        <v>10</v>
      </c>
      <c r="B10" s="20" t="s">
        <v>104</v>
      </c>
      <c r="C10" s="29" t="s">
        <v>53</v>
      </c>
      <c r="D10" s="3" t="s">
        <v>6</v>
      </c>
      <c r="E10" s="3" t="s">
        <v>20</v>
      </c>
      <c r="F10" s="47">
        <v>34999</v>
      </c>
      <c r="G10" s="24">
        <v>0</v>
      </c>
      <c r="H10" s="60">
        <f t="shared" si="0"/>
        <v>0</v>
      </c>
      <c r="I10" s="61">
        <f t="shared" si="1"/>
        <v>34999</v>
      </c>
      <c r="J10" s="62">
        <f t="shared" si="2"/>
        <v>729.14583333333337</v>
      </c>
      <c r="L10" s="13"/>
    </row>
    <row r="11" spans="1:12" x14ac:dyDescent="0.3">
      <c r="A11" s="54">
        <v>11</v>
      </c>
      <c r="B11" s="5"/>
      <c r="C11" s="3"/>
      <c r="D11" s="3"/>
      <c r="E11" s="3"/>
      <c r="F11" s="50">
        <f>SUM(F9:F10)</f>
        <v>61345</v>
      </c>
      <c r="G11" s="22"/>
      <c r="H11" s="60"/>
      <c r="I11" s="61"/>
      <c r="J11" s="62"/>
      <c r="L11" s="13"/>
    </row>
    <row r="12" spans="1:12" x14ac:dyDescent="0.3">
      <c r="A12" s="54">
        <v>12</v>
      </c>
      <c r="B12" s="4" t="s">
        <v>1</v>
      </c>
      <c r="C12" s="3"/>
      <c r="D12" s="3"/>
      <c r="E12" s="3"/>
      <c r="F12" s="47"/>
      <c r="G12" s="6"/>
      <c r="H12" s="60"/>
      <c r="I12" s="61"/>
      <c r="J12" s="62"/>
      <c r="L12" s="13"/>
    </row>
    <row r="13" spans="1:12" x14ac:dyDescent="0.3">
      <c r="A13" s="54">
        <v>13</v>
      </c>
      <c r="B13" s="5" t="s">
        <v>45</v>
      </c>
      <c r="C13" s="3" t="s">
        <v>54</v>
      </c>
      <c r="D13" s="3" t="s">
        <v>6</v>
      </c>
      <c r="E13" s="3" t="s">
        <v>20</v>
      </c>
      <c r="F13" s="47">
        <v>37370</v>
      </c>
      <c r="G13" s="24">
        <v>0</v>
      </c>
      <c r="H13" s="60">
        <f t="shared" si="0"/>
        <v>0</v>
      </c>
      <c r="I13" s="61">
        <f t="shared" si="1"/>
        <v>37370</v>
      </c>
      <c r="J13" s="62">
        <f t="shared" si="2"/>
        <v>778.54166666666663</v>
      </c>
      <c r="L13" s="13"/>
    </row>
    <row r="14" spans="1:12" x14ac:dyDescent="0.3">
      <c r="A14" s="54">
        <v>14</v>
      </c>
      <c r="B14" s="5" t="s">
        <v>45</v>
      </c>
      <c r="C14" s="3" t="s">
        <v>118</v>
      </c>
      <c r="D14" s="3" t="s">
        <v>119</v>
      </c>
      <c r="E14" s="3" t="s">
        <v>20</v>
      </c>
      <c r="F14" s="47">
        <v>28950</v>
      </c>
      <c r="G14" s="24">
        <v>0</v>
      </c>
      <c r="H14" s="60">
        <f t="shared" si="0"/>
        <v>0</v>
      </c>
      <c r="I14" s="61">
        <f t="shared" si="1"/>
        <v>28950</v>
      </c>
      <c r="J14" s="62">
        <f t="shared" si="2"/>
        <v>603.125</v>
      </c>
      <c r="L14" s="13"/>
    </row>
    <row r="15" spans="1:12" x14ac:dyDescent="0.3">
      <c r="A15" s="54">
        <v>15</v>
      </c>
      <c r="B15" s="63" t="s">
        <v>141</v>
      </c>
      <c r="C15" s="56" t="s">
        <v>122</v>
      </c>
      <c r="D15" s="3" t="s">
        <v>119</v>
      </c>
      <c r="E15" s="3" t="s">
        <v>94</v>
      </c>
      <c r="F15" s="47">
        <v>30920</v>
      </c>
      <c r="G15" s="24">
        <v>0</v>
      </c>
      <c r="H15" s="60">
        <f t="shared" si="0"/>
        <v>0</v>
      </c>
      <c r="I15" s="61">
        <f t="shared" si="1"/>
        <v>30920</v>
      </c>
      <c r="J15" s="62">
        <f t="shared" si="2"/>
        <v>644.16666666666663</v>
      </c>
      <c r="L15" s="13"/>
    </row>
    <row r="16" spans="1:12" x14ac:dyDescent="0.3">
      <c r="A16" s="54">
        <v>16</v>
      </c>
      <c r="B16" s="5" t="s">
        <v>46</v>
      </c>
      <c r="C16" s="3" t="s">
        <v>56</v>
      </c>
      <c r="D16" s="3" t="s">
        <v>55</v>
      </c>
      <c r="E16" s="3" t="s">
        <v>20</v>
      </c>
      <c r="F16" s="47">
        <v>33300</v>
      </c>
      <c r="G16" s="24">
        <v>0</v>
      </c>
      <c r="H16" s="60">
        <f t="shared" si="0"/>
        <v>0</v>
      </c>
      <c r="I16" s="61">
        <f t="shared" si="1"/>
        <v>33300</v>
      </c>
      <c r="J16" s="62">
        <f t="shared" si="2"/>
        <v>693.75</v>
      </c>
      <c r="L16" s="13"/>
    </row>
    <row r="17" spans="1:12" x14ac:dyDescent="0.3">
      <c r="A17" s="54">
        <v>17</v>
      </c>
      <c r="B17" s="5" t="s">
        <v>46</v>
      </c>
      <c r="C17" s="3" t="s">
        <v>120</v>
      </c>
      <c r="D17" s="3" t="s">
        <v>121</v>
      </c>
      <c r="E17" s="3" t="s">
        <v>20</v>
      </c>
      <c r="F17" s="47">
        <v>41710</v>
      </c>
      <c r="G17" s="24">
        <v>0</v>
      </c>
      <c r="H17" s="60">
        <f t="shared" si="0"/>
        <v>0</v>
      </c>
      <c r="I17" s="61">
        <f t="shared" si="1"/>
        <v>41710</v>
      </c>
      <c r="J17" s="62">
        <f t="shared" si="2"/>
        <v>868.95833333333337</v>
      </c>
      <c r="L17" s="13"/>
    </row>
    <row r="18" spans="1:12" x14ac:dyDescent="0.3">
      <c r="A18" s="54">
        <v>18</v>
      </c>
      <c r="B18" s="5"/>
      <c r="C18" s="3"/>
      <c r="D18" s="3"/>
      <c r="E18" s="3"/>
      <c r="F18" s="50">
        <f>SUM(F13:F17)</f>
        <v>172250</v>
      </c>
      <c r="G18" s="22"/>
      <c r="H18" s="60"/>
      <c r="I18" s="61"/>
      <c r="J18" s="62"/>
      <c r="L18" s="13"/>
    </row>
    <row r="19" spans="1:12" x14ac:dyDescent="0.3">
      <c r="A19" s="54">
        <v>19</v>
      </c>
      <c r="B19" s="4" t="s">
        <v>2</v>
      </c>
      <c r="C19" s="3"/>
      <c r="D19" s="3"/>
      <c r="E19" s="3"/>
      <c r="F19" s="47"/>
      <c r="G19" s="6"/>
      <c r="H19" s="60"/>
      <c r="I19" s="61"/>
      <c r="J19" s="62"/>
      <c r="L19" s="13"/>
    </row>
    <row r="20" spans="1:12" s="30" customFormat="1" x14ac:dyDescent="0.3">
      <c r="A20" s="54">
        <v>20</v>
      </c>
      <c r="B20" s="34" t="s">
        <v>43</v>
      </c>
      <c r="C20" s="29" t="s">
        <v>57</v>
      </c>
      <c r="D20" s="29" t="s">
        <v>58</v>
      </c>
      <c r="E20" s="29" t="s">
        <v>20</v>
      </c>
      <c r="F20" s="48">
        <v>34895</v>
      </c>
      <c r="G20" s="25">
        <v>0</v>
      </c>
      <c r="H20" s="60">
        <f t="shared" si="0"/>
        <v>0</v>
      </c>
      <c r="I20" s="61">
        <f t="shared" si="1"/>
        <v>34895</v>
      </c>
      <c r="J20" s="62">
        <f t="shared" si="2"/>
        <v>726.97916666666663</v>
      </c>
      <c r="L20" s="33"/>
    </row>
    <row r="21" spans="1:12" x14ac:dyDescent="0.3">
      <c r="A21" s="54">
        <v>21</v>
      </c>
      <c r="B21" s="5" t="s">
        <v>44</v>
      </c>
      <c r="C21" s="3" t="s">
        <v>60</v>
      </c>
      <c r="D21" s="3" t="s">
        <v>59</v>
      </c>
      <c r="E21" s="3" t="s">
        <v>20</v>
      </c>
      <c r="F21" s="47">
        <v>38000</v>
      </c>
      <c r="G21" s="24">
        <v>0</v>
      </c>
      <c r="H21" s="60">
        <f t="shared" si="0"/>
        <v>0</v>
      </c>
      <c r="I21" s="61">
        <f t="shared" si="1"/>
        <v>38000</v>
      </c>
      <c r="J21" s="62">
        <f t="shared" si="2"/>
        <v>791.66666666666663</v>
      </c>
      <c r="L21" s="13"/>
    </row>
    <row r="22" spans="1:12" x14ac:dyDescent="0.3">
      <c r="A22" s="54">
        <v>22</v>
      </c>
      <c r="B22" s="5"/>
      <c r="C22" s="3"/>
      <c r="D22" s="3"/>
      <c r="E22" s="3"/>
      <c r="F22" s="50">
        <f>SUM(F20:F21)</f>
        <v>72895</v>
      </c>
      <c r="G22" s="64"/>
      <c r="H22" s="60"/>
      <c r="I22" s="61"/>
      <c r="J22" s="62"/>
      <c r="L22" s="13"/>
    </row>
    <row r="23" spans="1:12" x14ac:dyDescent="0.3">
      <c r="A23" s="54">
        <v>23</v>
      </c>
      <c r="B23" s="4" t="s">
        <v>47</v>
      </c>
      <c r="C23" s="3"/>
      <c r="D23" s="3"/>
      <c r="E23" s="3"/>
      <c r="F23" s="47"/>
      <c r="G23" s="65"/>
      <c r="H23" s="60"/>
      <c r="I23" s="61"/>
      <c r="J23" s="62"/>
      <c r="L23" s="13"/>
    </row>
    <row r="24" spans="1:12" x14ac:dyDescent="0.3">
      <c r="A24" s="54">
        <v>24</v>
      </c>
      <c r="B24" s="5" t="s">
        <v>48</v>
      </c>
      <c r="C24" s="3" t="s">
        <v>61</v>
      </c>
      <c r="D24" s="3" t="s">
        <v>62</v>
      </c>
      <c r="E24" s="3" t="s">
        <v>20</v>
      </c>
      <c r="F24" s="47">
        <v>29990</v>
      </c>
      <c r="G24" s="24">
        <v>0</v>
      </c>
      <c r="H24" s="60">
        <f t="shared" si="0"/>
        <v>0</v>
      </c>
      <c r="I24" s="61">
        <f t="shared" si="1"/>
        <v>29990</v>
      </c>
      <c r="J24" s="62">
        <f t="shared" si="2"/>
        <v>624.79166666666663</v>
      </c>
      <c r="L24" s="13"/>
    </row>
    <row r="25" spans="1:12" x14ac:dyDescent="0.3">
      <c r="A25" s="54">
        <v>25</v>
      </c>
      <c r="B25" s="5"/>
      <c r="C25" s="3" t="s">
        <v>61</v>
      </c>
      <c r="D25" s="3" t="s">
        <v>63</v>
      </c>
      <c r="E25" s="3" t="s">
        <v>20</v>
      </c>
      <c r="F25" s="47">
        <v>34490</v>
      </c>
      <c r="G25" s="24">
        <v>0</v>
      </c>
      <c r="H25" s="60">
        <f t="shared" si="0"/>
        <v>0</v>
      </c>
      <c r="I25" s="61">
        <f t="shared" si="1"/>
        <v>34490</v>
      </c>
      <c r="J25" s="62">
        <f t="shared" si="2"/>
        <v>718.54166666666663</v>
      </c>
      <c r="L25" s="13"/>
    </row>
    <row r="26" spans="1:12" x14ac:dyDescent="0.3">
      <c r="A26" s="54">
        <v>26</v>
      </c>
      <c r="B26" s="5"/>
      <c r="C26" s="3"/>
      <c r="D26" s="3"/>
      <c r="E26" s="3"/>
      <c r="F26" s="50">
        <f>SUM(F24:F25)</f>
        <v>64480</v>
      </c>
      <c r="G26" s="64"/>
      <c r="H26" s="60"/>
      <c r="I26" s="61"/>
      <c r="J26" s="62"/>
      <c r="L26" s="13"/>
    </row>
    <row r="27" spans="1:12" s="30" customFormat="1" x14ac:dyDescent="0.3">
      <c r="A27" s="54">
        <v>27</v>
      </c>
      <c r="B27" s="28" t="s">
        <v>49</v>
      </c>
      <c r="C27" s="29"/>
      <c r="D27" s="29"/>
      <c r="E27" s="29"/>
      <c r="F27" s="48"/>
      <c r="G27" s="31"/>
      <c r="H27" s="60"/>
      <c r="I27" s="61"/>
      <c r="J27" s="62"/>
      <c r="L27" s="33"/>
    </row>
    <row r="28" spans="1:12" s="30" customFormat="1" x14ac:dyDescent="0.3">
      <c r="A28" s="54">
        <v>28</v>
      </c>
      <c r="B28" s="34" t="s">
        <v>50</v>
      </c>
      <c r="C28" s="29" t="s">
        <v>64</v>
      </c>
      <c r="D28" s="29" t="s">
        <v>65</v>
      </c>
      <c r="E28" s="29" t="s">
        <v>20</v>
      </c>
      <c r="F28" s="48">
        <v>23400</v>
      </c>
      <c r="G28" s="25">
        <v>0</v>
      </c>
      <c r="H28" s="60">
        <f t="shared" si="0"/>
        <v>0</v>
      </c>
      <c r="I28" s="61">
        <f t="shared" si="1"/>
        <v>23400</v>
      </c>
      <c r="J28" s="62">
        <f t="shared" si="2"/>
        <v>487.5</v>
      </c>
      <c r="L28" s="33"/>
    </row>
    <row r="29" spans="1:12" x14ac:dyDescent="0.3">
      <c r="A29" s="54">
        <v>29</v>
      </c>
      <c r="B29" s="5"/>
      <c r="C29" s="3"/>
      <c r="D29" s="3"/>
      <c r="E29" s="3"/>
      <c r="F29" s="50">
        <f>SUM(F28:F28)</f>
        <v>23400</v>
      </c>
      <c r="G29" s="64"/>
      <c r="H29" s="60"/>
      <c r="I29" s="61"/>
      <c r="J29" s="62"/>
      <c r="L29" s="13"/>
    </row>
    <row r="30" spans="1:12" x14ac:dyDescent="0.3">
      <c r="A30" s="54">
        <v>30</v>
      </c>
      <c r="B30" s="4" t="s">
        <v>3</v>
      </c>
      <c r="C30" s="3"/>
      <c r="D30" s="3"/>
      <c r="E30" s="3"/>
      <c r="F30" s="47"/>
      <c r="G30" s="6"/>
      <c r="H30" s="60"/>
      <c r="I30" s="61"/>
      <c r="J30" s="62"/>
      <c r="L30" s="13"/>
    </row>
    <row r="31" spans="1:12" ht="12.75" customHeight="1" x14ac:dyDescent="0.3">
      <c r="A31" s="54">
        <v>31</v>
      </c>
      <c r="B31" s="5" t="s">
        <v>42</v>
      </c>
      <c r="C31" s="3" t="s">
        <v>79</v>
      </c>
      <c r="D31" s="27" t="s">
        <v>95</v>
      </c>
      <c r="E31" s="3" t="s">
        <v>20</v>
      </c>
      <c r="F31" s="47">
        <v>48990</v>
      </c>
      <c r="G31" s="24">
        <v>0</v>
      </c>
      <c r="H31" s="60">
        <f t="shared" si="0"/>
        <v>0</v>
      </c>
      <c r="I31" s="61">
        <f t="shared" si="1"/>
        <v>48990</v>
      </c>
      <c r="J31" s="62">
        <f t="shared" si="2"/>
        <v>1020.625</v>
      </c>
      <c r="L31" s="13"/>
    </row>
    <row r="32" spans="1:12" s="30" customFormat="1" x14ac:dyDescent="0.3">
      <c r="A32" s="54">
        <v>32</v>
      </c>
      <c r="B32" s="34" t="s">
        <v>88</v>
      </c>
      <c r="C32" s="29" t="s">
        <v>89</v>
      </c>
      <c r="D32" s="45" t="s">
        <v>90</v>
      </c>
      <c r="E32" s="29" t="s">
        <v>20</v>
      </c>
      <c r="F32" s="48">
        <v>26890</v>
      </c>
      <c r="G32" s="25">
        <v>0</v>
      </c>
      <c r="H32" s="60">
        <f t="shared" si="0"/>
        <v>0</v>
      </c>
      <c r="I32" s="61">
        <f t="shared" si="1"/>
        <v>26890</v>
      </c>
      <c r="J32" s="62">
        <f t="shared" si="2"/>
        <v>560.20833333333337</v>
      </c>
      <c r="L32" s="33"/>
    </row>
    <row r="33" spans="1:12" s="30" customFormat="1" x14ac:dyDescent="0.3">
      <c r="A33" s="54">
        <v>33</v>
      </c>
      <c r="B33" s="34" t="s">
        <v>91</v>
      </c>
      <c r="C33" s="29" t="s">
        <v>92</v>
      </c>
      <c r="D33" s="45" t="s">
        <v>93</v>
      </c>
      <c r="E33" s="29" t="s">
        <v>20</v>
      </c>
      <c r="F33" s="48">
        <v>45890</v>
      </c>
      <c r="G33" s="25">
        <v>0</v>
      </c>
      <c r="H33" s="60">
        <f t="shared" si="0"/>
        <v>0</v>
      </c>
      <c r="I33" s="61">
        <f t="shared" si="1"/>
        <v>45890</v>
      </c>
      <c r="J33" s="62">
        <f t="shared" si="2"/>
        <v>956.04166666666663</v>
      </c>
      <c r="L33" s="33"/>
    </row>
    <row r="34" spans="1:12" x14ac:dyDescent="0.3">
      <c r="A34" s="54">
        <v>34</v>
      </c>
      <c r="B34" s="5"/>
      <c r="C34" s="3"/>
      <c r="D34" s="27"/>
      <c r="E34" s="3"/>
      <c r="F34" s="50">
        <f>SUM(F31:F33)</f>
        <v>121770</v>
      </c>
      <c r="G34" s="64"/>
      <c r="H34" s="60"/>
      <c r="I34" s="61"/>
      <c r="J34" s="62"/>
      <c r="L34" s="13"/>
    </row>
    <row r="35" spans="1:12" x14ac:dyDescent="0.3">
      <c r="A35" s="54">
        <v>35</v>
      </c>
      <c r="B35" s="4" t="s">
        <v>4</v>
      </c>
      <c r="C35" s="3"/>
      <c r="D35" s="3"/>
      <c r="E35" s="3"/>
      <c r="F35" s="47"/>
      <c r="G35" s="6"/>
      <c r="H35" s="60"/>
      <c r="I35" s="61"/>
      <c r="J35" s="62"/>
      <c r="L35" s="13"/>
    </row>
    <row r="36" spans="1:12" x14ac:dyDescent="0.3">
      <c r="A36" s="54">
        <v>36</v>
      </c>
      <c r="B36" s="5" t="s">
        <v>41</v>
      </c>
      <c r="C36" s="3" t="s">
        <v>66</v>
      </c>
      <c r="D36" s="3" t="s">
        <v>19</v>
      </c>
      <c r="E36" s="3" t="s">
        <v>20</v>
      </c>
      <c r="F36" s="47">
        <v>48485</v>
      </c>
      <c r="G36" s="24">
        <v>0</v>
      </c>
      <c r="H36" s="60">
        <f t="shared" si="0"/>
        <v>0</v>
      </c>
      <c r="I36" s="61">
        <f t="shared" si="1"/>
        <v>48485</v>
      </c>
      <c r="J36" s="62">
        <f t="shared" si="2"/>
        <v>1010.1041666666666</v>
      </c>
    </row>
    <row r="37" spans="1:12" x14ac:dyDescent="0.3">
      <c r="A37" s="54">
        <v>37</v>
      </c>
      <c r="B37" s="5"/>
      <c r="C37" s="3" t="s">
        <v>67</v>
      </c>
      <c r="D37" s="3" t="s">
        <v>19</v>
      </c>
      <c r="E37" s="3" t="s">
        <v>20</v>
      </c>
      <c r="F37" s="47">
        <v>48995</v>
      </c>
      <c r="G37" s="24">
        <v>0</v>
      </c>
      <c r="H37" s="60">
        <f t="shared" si="0"/>
        <v>0</v>
      </c>
      <c r="I37" s="61">
        <f t="shared" si="1"/>
        <v>48995</v>
      </c>
      <c r="J37" s="62">
        <f t="shared" si="2"/>
        <v>1020.7291666666666</v>
      </c>
    </row>
    <row r="38" spans="1:12" x14ac:dyDescent="0.3">
      <c r="A38" s="54">
        <v>38</v>
      </c>
      <c r="B38" s="5"/>
      <c r="C38" s="3"/>
      <c r="D38" s="3"/>
      <c r="E38" s="3"/>
      <c r="F38" s="50">
        <f>SUM(F36:F37)</f>
        <v>97480</v>
      </c>
      <c r="G38" s="22"/>
      <c r="H38" s="60"/>
      <c r="I38" s="61"/>
      <c r="J38" s="62"/>
      <c r="L38" s="13"/>
    </row>
    <row r="39" spans="1:12" x14ac:dyDescent="0.3">
      <c r="A39" s="54">
        <v>39</v>
      </c>
      <c r="B39" s="4" t="s">
        <v>5</v>
      </c>
      <c r="C39" s="3"/>
      <c r="D39" s="3"/>
      <c r="E39" s="3"/>
      <c r="F39" s="47"/>
      <c r="G39" s="6"/>
      <c r="H39" s="60"/>
      <c r="I39" s="61"/>
      <c r="J39" s="62"/>
      <c r="L39" s="13"/>
    </row>
    <row r="40" spans="1:12" x14ac:dyDescent="0.3">
      <c r="A40" s="54">
        <v>40</v>
      </c>
      <c r="B40" s="5" t="s">
        <v>111</v>
      </c>
      <c r="C40" s="3" t="s">
        <v>109</v>
      </c>
      <c r="D40" s="3" t="s">
        <v>110</v>
      </c>
      <c r="E40" s="3" t="s">
        <v>94</v>
      </c>
      <c r="F40" s="47">
        <v>25890</v>
      </c>
      <c r="G40" s="24">
        <v>0</v>
      </c>
      <c r="H40" s="60">
        <f t="shared" si="0"/>
        <v>0</v>
      </c>
      <c r="I40" s="61">
        <f t="shared" si="1"/>
        <v>25890</v>
      </c>
      <c r="J40" s="62">
        <f t="shared" si="2"/>
        <v>539.375</v>
      </c>
    </row>
    <row r="41" spans="1:12" x14ac:dyDescent="0.3">
      <c r="A41" s="54">
        <v>41</v>
      </c>
      <c r="B41" s="5" t="s">
        <v>37</v>
      </c>
      <c r="C41" s="3" t="s">
        <v>70</v>
      </c>
      <c r="D41" s="3" t="s">
        <v>71</v>
      </c>
      <c r="E41" s="3" t="s">
        <v>20</v>
      </c>
      <c r="F41" s="47">
        <v>42690</v>
      </c>
      <c r="G41" s="24">
        <v>0</v>
      </c>
      <c r="H41" s="60">
        <f t="shared" si="0"/>
        <v>0</v>
      </c>
      <c r="I41" s="61">
        <f t="shared" si="1"/>
        <v>42690</v>
      </c>
      <c r="J41" s="62">
        <f t="shared" si="2"/>
        <v>889.375</v>
      </c>
    </row>
    <row r="42" spans="1:12" x14ac:dyDescent="0.3">
      <c r="A42" s="54">
        <v>42</v>
      </c>
      <c r="B42" s="5" t="s">
        <v>36</v>
      </c>
      <c r="C42" s="3" t="s">
        <v>69</v>
      </c>
      <c r="D42" s="3" t="s">
        <v>68</v>
      </c>
      <c r="E42" s="3" t="s">
        <v>20</v>
      </c>
      <c r="F42" s="47">
        <v>45590</v>
      </c>
      <c r="G42" s="24">
        <v>0</v>
      </c>
      <c r="H42" s="60">
        <f t="shared" si="0"/>
        <v>0</v>
      </c>
      <c r="I42" s="61">
        <f t="shared" si="1"/>
        <v>45590</v>
      </c>
      <c r="J42" s="62">
        <f t="shared" si="2"/>
        <v>949.79166666666663</v>
      </c>
    </row>
    <row r="43" spans="1:12" x14ac:dyDescent="0.3">
      <c r="A43" s="54">
        <v>43</v>
      </c>
      <c r="B43" s="5"/>
      <c r="C43" s="3"/>
      <c r="D43" s="3"/>
      <c r="E43" s="3"/>
      <c r="F43" s="50">
        <f>SUM(F40:F42)</f>
        <v>114170</v>
      </c>
      <c r="G43" s="22"/>
      <c r="H43" s="60"/>
      <c r="I43" s="61"/>
      <c r="J43" s="62"/>
      <c r="L43" s="13"/>
    </row>
    <row r="44" spans="1:12" x14ac:dyDescent="0.3">
      <c r="A44" s="54">
        <v>44</v>
      </c>
      <c r="B44" s="4" t="s">
        <v>13</v>
      </c>
      <c r="C44" s="3"/>
      <c r="D44" s="3"/>
      <c r="E44" s="3"/>
      <c r="F44" s="47"/>
      <c r="G44" s="6"/>
      <c r="H44" s="60"/>
      <c r="I44" s="61"/>
      <c r="J44" s="62"/>
      <c r="L44" s="13"/>
    </row>
    <row r="45" spans="1:12" x14ac:dyDescent="0.3">
      <c r="A45" s="54">
        <v>45</v>
      </c>
      <c r="B45" s="5" t="s">
        <v>21</v>
      </c>
      <c r="C45" s="3" t="s">
        <v>22</v>
      </c>
      <c r="D45" s="3" t="s">
        <v>19</v>
      </c>
      <c r="E45" s="3"/>
      <c r="F45" s="47">
        <v>42510</v>
      </c>
      <c r="G45" s="24">
        <v>0</v>
      </c>
      <c r="H45" s="60">
        <f t="shared" si="0"/>
        <v>0</v>
      </c>
      <c r="I45" s="61">
        <f t="shared" si="1"/>
        <v>42510</v>
      </c>
      <c r="J45" s="62">
        <f t="shared" si="2"/>
        <v>885.625</v>
      </c>
    </row>
    <row r="46" spans="1:12" x14ac:dyDescent="0.3">
      <c r="A46" s="54">
        <v>46</v>
      </c>
      <c r="B46" s="5" t="s">
        <v>34</v>
      </c>
      <c r="C46" s="3" t="s">
        <v>73</v>
      </c>
      <c r="D46" s="3" t="s">
        <v>72</v>
      </c>
      <c r="E46" s="3" t="s">
        <v>20</v>
      </c>
      <c r="F46" s="47">
        <v>45995</v>
      </c>
      <c r="G46" s="24">
        <v>0</v>
      </c>
      <c r="H46" s="60">
        <f t="shared" si="0"/>
        <v>0</v>
      </c>
      <c r="I46" s="61">
        <f t="shared" si="1"/>
        <v>45995</v>
      </c>
      <c r="J46" s="62">
        <f t="shared" si="2"/>
        <v>958.22916666666663</v>
      </c>
    </row>
    <row r="47" spans="1:12" s="30" customFormat="1" x14ac:dyDescent="0.3">
      <c r="A47" s="54">
        <v>47</v>
      </c>
      <c r="B47" s="34" t="s">
        <v>112</v>
      </c>
      <c r="C47" s="29" t="s">
        <v>113</v>
      </c>
      <c r="D47" s="29" t="s">
        <v>114</v>
      </c>
      <c r="E47" s="29" t="s">
        <v>20</v>
      </c>
      <c r="F47" s="48">
        <v>19845</v>
      </c>
      <c r="G47" s="25">
        <v>0</v>
      </c>
      <c r="H47" s="60">
        <f t="shared" si="0"/>
        <v>0</v>
      </c>
      <c r="I47" s="61">
        <f t="shared" si="1"/>
        <v>19845</v>
      </c>
      <c r="J47" s="62">
        <f t="shared" si="2"/>
        <v>413.4375</v>
      </c>
    </row>
    <row r="48" spans="1:12" s="30" customFormat="1" x14ac:dyDescent="0.3">
      <c r="A48" s="54">
        <v>48</v>
      </c>
      <c r="B48" s="34" t="s">
        <v>123</v>
      </c>
      <c r="C48" s="29" t="s">
        <v>125</v>
      </c>
      <c r="D48" s="29" t="s">
        <v>126</v>
      </c>
      <c r="E48" s="29" t="s">
        <v>20</v>
      </c>
      <c r="F48" s="48">
        <v>47995</v>
      </c>
      <c r="G48" s="25">
        <v>0</v>
      </c>
      <c r="H48" s="60">
        <f t="shared" si="0"/>
        <v>0</v>
      </c>
      <c r="I48" s="61">
        <f t="shared" si="1"/>
        <v>47995</v>
      </c>
      <c r="J48" s="62">
        <f t="shared" si="2"/>
        <v>999.89583333333337</v>
      </c>
    </row>
    <row r="49" spans="1:12" s="30" customFormat="1" x14ac:dyDescent="0.3">
      <c r="A49" s="54">
        <v>49</v>
      </c>
      <c r="B49" s="34" t="s">
        <v>124</v>
      </c>
      <c r="C49" s="29" t="s">
        <v>127</v>
      </c>
      <c r="D49" s="29" t="s">
        <v>126</v>
      </c>
      <c r="E49" s="29" t="s">
        <v>20</v>
      </c>
      <c r="F49" s="48">
        <v>58895</v>
      </c>
      <c r="G49" s="25">
        <v>0</v>
      </c>
      <c r="H49" s="60">
        <f t="shared" si="0"/>
        <v>0</v>
      </c>
      <c r="I49" s="61">
        <f t="shared" si="1"/>
        <v>58895</v>
      </c>
      <c r="J49" s="62">
        <f t="shared" si="2"/>
        <v>1226.9791666666667</v>
      </c>
    </row>
    <row r="50" spans="1:12" s="30" customFormat="1" x14ac:dyDescent="0.3">
      <c r="A50" s="54">
        <v>50</v>
      </c>
      <c r="B50" s="34" t="s">
        <v>106</v>
      </c>
      <c r="C50" s="29" t="s">
        <v>107</v>
      </c>
      <c r="D50" s="29" t="s">
        <v>108</v>
      </c>
      <c r="E50" s="29" t="s">
        <v>94</v>
      </c>
      <c r="F50" s="48">
        <v>27895</v>
      </c>
      <c r="G50" s="25">
        <v>0</v>
      </c>
      <c r="H50" s="60">
        <f t="shared" si="0"/>
        <v>0</v>
      </c>
      <c r="I50" s="61">
        <f t="shared" si="1"/>
        <v>27895</v>
      </c>
      <c r="J50" s="62">
        <f t="shared" si="2"/>
        <v>581.14583333333337</v>
      </c>
    </row>
    <row r="51" spans="1:12" x14ac:dyDescent="0.3">
      <c r="A51" s="54">
        <v>51</v>
      </c>
      <c r="B51" s="4"/>
      <c r="C51" s="3"/>
      <c r="D51" s="3"/>
      <c r="E51" s="3"/>
      <c r="F51" s="50">
        <f>SUM(F45:F50)</f>
        <v>243135</v>
      </c>
      <c r="G51" s="22"/>
      <c r="H51" s="60"/>
      <c r="I51" s="61"/>
      <c r="J51" s="62"/>
      <c r="L51" s="13"/>
    </row>
    <row r="52" spans="1:12" x14ac:dyDescent="0.3">
      <c r="A52" s="54">
        <v>52</v>
      </c>
      <c r="B52" s="4" t="s">
        <v>18</v>
      </c>
      <c r="C52" s="3"/>
      <c r="D52" s="3"/>
      <c r="E52" s="3"/>
      <c r="F52" s="47"/>
      <c r="G52" s="6"/>
      <c r="H52" s="60"/>
      <c r="I52" s="61"/>
      <c r="J52" s="62"/>
      <c r="L52" s="13"/>
    </row>
    <row r="53" spans="1:12" x14ac:dyDescent="0.3">
      <c r="A53" s="54">
        <v>53</v>
      </c>
      <c r="B53" s="5" t="s">
        <v>39</v>
      </c>
      <c r="C53" s="3" t="s">
        <v>76</v>
      </c>
      <c r="D53" s="3" t="s">
        <v>75</v>
      </c>
      <c r="E53" s="3" t="s">
        <v>20</v>
      </c>
      <c r="F53" s="57">
        <v>50995</v>
      </c>
      <c r="G53" s="24">
        <v>0</v>
      </c>
      <c r="H53" s="60">
        <f t="shared" si="0"/>
        <v>0</v>
      </c>
      <c r="I53" s="61">
        <f t="shared" si="1"/>
        <v>50995</v>
      </c>
      <c r="J53" s="62">
        <f t="shared" si="2"/>
        <v>1062.3958333333333</v>
      </c>
    </row>
    <row r="54" spans="1:12" x14ac:dyDescent="0.3">
      <c r="A54" s="54">
        <v>54</v>
      </c>
      <c r="B54" s="5" t="s">
        <v>38</v>
      </c>
      <c r="C54" s="3" t="s">
        <v>74</v>
      </c>
      <c r="D54" s="3" t="s">
        <v>75</v>
      </c>
      <c r="E54" s="3" t="s">
        <v>20</v>
      </c>
      <c r="F54" s="47">
        <v>45995</v>
      </c>
      <c r="G54" s="24">
        <v>0</v>
      </c>
      <c r="H54" s="60">
        <f t="shared" si="0"/>
        <v>0</v>
      </c>
      <c r="I54" s="61">
        <f t="shared" si="1"/>
        <v>45995</v>
      </c>
      <c r="J54" s="62">
        <f t="shared" si="2"/>
        <v>958.22916666666663</v>
      </c>
    </row>
    <row r="55" spans="1:12" s="30" customFormat="1" x14ac:dyDescent="0.3">
      <c r="A55" s="54">
        <v>55</v>
      </c>
      <c r="B55" s="34" t="s">
        <v>38</v>
      </c>
      <c r="C55" s="29" t="s">
        <v>84</v>
      </c>
      <c r="D55" s="29" t="s">
        <v>85</v>
      </c>
      <c r="E55" s="29" t="s">
        <v>20</v>
      </c>
      <c r="F55" s="48">
        <v>55495.01</v>
      </c>
      <c r="G55" s="25">
        <v>0</v>
      </c>
      <c r="H55" s="60">
        <f t="shared" si="0"/>
        <v>0</v>
      </c>
      <c r="I55" s="61">
        <f t="shared" si="1"/>
        <v>55495.01</v>
      </c>
      <c r="J55" s="62">
        <f t="shared" si="2"/>
        <v>1156.1460416666666</v>
      </c>
    </row>
    <row r="56" spans="1:12" x14ac:dyDescent="0.3">
      <c r="A56" s="54">
        <v>56</v>
      </c>
      <c r="B56" s="5"/>
      <c r="C56" s="3"/>
      <c r="D56" s="3"/>
      <c r="E56" s="3"/>
      <c r="F56" s="50">
        <f>SUM(F53:F55)</f>
        <v>152485.01</v>
      </c>
      <c r="G56" s="22"/>
      <c r="H56" s="60"/>
      <c r="I56" s="61"/>
      <c r="J56" s="62"/>
      <c r="L56" s="13"/>
    </row>
    <row r="57" spans="1:12" x14ac:dyDescent="0.3">
      <c r="A57" s="54">
        <v>57</v>
      </c>
      <c r="B57" s="4" t="s">
        <v>14</v>
      </c>
      <c r="C57" s="3"/>
      <c r="D57" s="3"/>
      <c r="E57" s="3"/>
      <c r="F57" s="47"/>
      <c r="G57" s="6"/>
      <c r="H57" s="60"/>
      <c r="I57" s="61"/>
      <c r="J57" s="62"/>
      <c r="L57" s="13"/>
    </row>
    <row r="58" spans="1:12" x14ac:dyDescent="0.3">
      <c r="A58" s="54">
        <v>58</v>
      </c>
      <c r="B58" s="5" t="s">
        <v>15</v>
      </c>
      <c r="C58" s="3" t="s">
        <v>17</v>
      </c>
      <c r="D58" s="3" t="s">
        <v>16</v>
      </c>
      <c r="E58" s="3" t="s">
        <v>20</v>
      </c>
      <c r="F58" s="47">
        <v>37290</v>
      </c>
      <c r="G58" s="24">
        <v>0</v>
      </c>
      <c r="H58" s="60">
        <f t="shared" si="0"/>
        <v>0</v>
      </c>
      <c r="I58" s="61">
        <f t="shared" si="1"/>
        <v>37290</v>
      </c>
      <c r="J58" s="62">
        <f t="shared" si="2"/>
        <v>776.875</v>
      </c>
      <c r="L58" s="13"/>
    </row>
    <row r="59" spans="1:12" x14ac:dyDescent="0.3">
      <c r="A59" s="54">
        <v>59</v>
      </c>
      <c r="B59" s="5" t="s">
        <v>40</v>
      </c>
      <c r="C59" s="3" t="s">
        <v>77</v>
      </c>
      <c r="D59" s="3" t="s">
        <v>78</v>
      </c>
      <c r="E59" s="3" t="s">
        <v>20</v>
      </c>
      <c r="F59" s="47">
        <v>47990</v>
      </c>
      <c r="G59" s="24">
        <v>0</v>
      </c>
      <c r="H59" s="60">
        <f t="shared" si="0"/>
        <v>0</v>
      </c>
      <c r="I59" s="61">
        <f t="shared" si="1"/>
        <v>47990</v>
      </c>
      <c r="J59" s="62">
        <f t="shared" si="2"/>
        <v>999.79166666666663</v>
      </c>
    </row>
    <row r="60" spans="1:12" ht="15" x14ac:dyDescent="0.3">
      <c r="A60" s="54">
        <v>60</v>
      </c>
      <c r="B60" s="5" t="s">
        <v>130</v>
      </c>
      <c r="C60" s="3" t="s">
        <v>131</v>
      </c>
      <c r="D60" s="3"/>
      <c r="E60" s="3" t="s">
        <v>20</v>
      </c>
      <c r="F60" s="47">
        <v>34740</v>
      </c>
      <c r="G60" s="24">
        <v>0</v>
      </c>
      <c r="H60" s="60">
        <f t="shared" si="0"/>
        <v>0</v>
      </c>
      <c r="I60" s="61">
        <f t="shared" si="1"/>
        <v>34740</v>
      </c>
      <c r="J60" s="62">
        <f t="shared" si="2"/>
        <v>723.75</v>
      </c>
    </row>
    <row r="61" spans="1:12" ht="15" x14ac:dyDescent="0.3">
      <c r="A61" s="54">
        <v>61</v>
      </c>
      <c r="B61" s="5" t="s">
        <v>128</v>
      </c>
      <c r="C61" s="3" t="s">
        <v>129</v>
      </c>
      <c r="D61" s="3"/>
      <c r="E61" s="3" t="s">
        <v>20</v>
      </c>
      <c r="F61" s="47">
        <v>50940</v>
      </c>
      <c r="G61" s="24">
        <v>0</v>
      </c>
      <c r="H61" s="60">
        <f>F61*G61</f>
        <v>0</v>
      </c>
      <c r="I61" s="61">
        <f t="shared" si="1"/>
        <v>50940</v>
      </c>
      <c r="J61" s="62">
        <f t="shared" si="2"/>
        <v>1061.25</v>
      </c>
    </row>
    <row r="62" spans="1:12" x14ac:dyDescent="0.3">
      <c r="A62" s="54">
        <v>62</v>
      </c>
      <c r="B62" s="5"/>
      <c r="C62" s="3"/>
      <c r="D62" s="3"/>
      <c r="E62" s="3"/>
      <c r="F62" s="50">
        <f>SUM(F58:F61)</f>
        <v>170960</v>
      </c>
      <c r="G62" s="64"/>
      <c r="H62" s="60"/>
      <c r="I62" s="61"/>
      <c r="J62" s="62"/>
    </row>
    <row r="63" spans="1:12" x14ac:dyDescent="0.3">
      <c r="A63" s="54">
        <v>63</v>
      </c>
      <c r="B63" s="4" t="s">
        <v>80</v>
      </c>
      <c r="C63" s="3"/>
      <c r="D63" s="3"/>
      <c r="E63" s="3"/>
      <c r="F63" s="47"/>
      <c r="G63" s="64"/>
      <c r="H63" s="60"/>
      <c r="I63" s="61"/>
      <c r="J63" s="62"/>
    </row>
    <row r="64" spans="1:12" x14ac:dyDescent="0.3">
      <c r="A64" s="54">
        <v>64</v>
      </c>
      <c r="B64" s="5" t="s">
        <v>81</v>
      </c>
      <c r="C64" s="3" t="s">
        <v>82</v>
      </c>
      <c r="D64" s="3" t="s">
        <v>83</v>
      </c>
      <c r="E64" s="3" t="s">
        <v>20</v>
      </c>
      <c r="F64" s="47">
        <v>51200</v>
      </c>
      <c r="G64" s="24">
        <v>0</v>
      </c>
      <c r="H64" s="60">
        <f t="shared" si="0"/>
        <v>0</v>
      </c>
      <c r="I64" s="61">
        <f t="shared" si="1"/>
        <v>51200</v>
      </c>
      <c r="J64" s="62">
        <f t="shared" si="2"/>
        <v>1066.6666666666667</v>
      </c>
    </row>
    <row r="65" spans="1:12" s="30" customFormat="1" x14ac:dyDescent="0.3">
      <c r="A65" s="54">
        <v>65</v>
      </c>
      <c r="B65" s="34" t="s">
        <v>81</v>
      </c>
      <c r="C65" s="29" t="s">
        <v>86</v>
      </c>
      <c r="D65" s="29" t="s">
        <v>87</v>
      </c>
      <c r="E65" s="29" t="s">
        <v>20</v>
      </c>
      <c r="F65" s="48">
        <v>59900</v>
      </c>
      <c r="G65" s="25">
        <v>0</v>
      </c>
      <c r="H65" s="60">
        <f t="shared" si="0"/>
        <v>0</v>
      </c>
      <c r="I65" s="61">
        <f t="shared" si="1"/>
        <v>59900</v>
      </c>
      <c r="J65" s="62">
        <f t="shared" si="2"/>
        <v>1247.9166666666667</v>
      </c>
    </row>
    <row r="66" spans="1:12" s="37" customFormat="1" x14ac:dyDescent="0.3">
      <c r="A66" s="55">
        <v>66</v>
      </c>
      <c r="B66" s="35"/>
      <c r="C66" s="36"/>
      <c r="D66" s="36"/>
      <c r="E66" s="36"/>
      <c r="F66" s="50">
        <f>SUM(F64:F65)</f>
        <v>111100</v>
      </c>
      <c r="G66" s="66"/>
      <c r="H66" s="60"/>
      <c r="I66" s="61"/>
      <c r="J66" s="62"/>
    </row>
    <row r="67" spans="1:12" s="37" customFormat="1" x14ac:dyDescent="0.3">
      <c r="A67" s="55">
        <v>67</v>
      </c>
      <c r="B67" s="35"/>
      <c r="C67" s="36"/>
      <c r="D67" s="36"/>
      <c r="E67" s="36"/>
      <c r="F67" s="50"/>
      <c r="G67" s="66"/>
      <c r="H67" s="60"/>
      <c r="I67" s="61">
        <f t="shared" si="1"/>
        <v>0</v>
      </c>
      <c r="J67" s="62"/>
    </row>
    <row r="68" spans="1:12" s="30" customFormat="1" x14ac:dyDescent="0.3">
      <c r="A68" s="55">
        <v>68</v>
      </c>
      <c r="B68" s="34" t="s">
        <v>115</v>
      </c>
      <c r="C68" s="29" t="s">
        <v>117</v>
      </c>
      <c r="D68" s="29"/>
      <c r="E68" s="29" t="s">
        <v>20</v>
      </c>
      <c r="F68" s="48">
        <v>42990</v>
      </c>
      <c r="G68" s="25">
        <v>0</v>
      </c>
      <c r="H68" s="60">
        <f t="shared" si="0"/>
        <v>0</v>
      </c>
      <c r="I68" s="61">
        <f t="shared" si="1"/>
        <v>42990</v>
      </c>
      <c r="J68" s="62">
        <f t="shared" si="2"/>
        <v>895.625</v>
      </c>
    </row>
    <row r="69" spans="1:12" s="30" customFormat="1" x14ac:dyDescent="0.3">
      <c r="A69" s="55">
        <v>69</v>
      </c>
      <c r="B69" s="34" t="s">
        <v>115</v>
      </c>
      <c r="C69" s="29" t="s">
        <v>116</v>
      </c>
      <c r="D69" s="29"/>
      <c r="E69" s="29" t="s">
        <v>20</v>
      </c>
      <c r="F69" s="48">
        <v>50990</v>
      </c>
      <c r="G69" s="25">
        <v>0</v>
      </c>
      <c r="H69" s="60">
        <f t="shared" ref="H69" si="3">F69*G69</f>
        <v>0</v>
      </c>
      <c r="I69" s="61">
        <f t="shared" ref="I69" si="4">F69+H69</f>
        <v>50990</v>
      </c>
      <c r="J69" s="62">
        <f t="shared" ref="J69" si="5">I69/48</f>
        <v>1062.2916666666667</v>
      </c>
    </row>
    <row r="70" spans="1:12" x14ac:dyDescent="0.3">
      <c r="A70" s="54">
        <v>70</v>
      </c>
      <c r="B70" s="5"/>
      <c r="C70" s="3"/>
      <c r="D70" s="3"/>
      <c r="E70" s="3"/>
      <c r="F70" s="50">
        <f>SUM(F68:F69)</f>
        <v>93980</v>
      </c>
      <c r="G70" s="22"/>
      <c r="H70" s="10"/>
      <c r="I70" s="10"/>
      <c r="J70" s="23"/>
      <c r="L70" s="13"/>
    </row>
    <row r="71" spans="1:12" x14ac:dyDescent="0.3">
      <c r="A71" s="54">
        <v>71</v>
      </c>
      <c r="B71" s="5"/>
      <c r="C71" s="3"/>
      <c r="D71" s="3"/>
      <c r="E71" s="3"/>
      <c r="F71" s="41"/>
      <c r="G71" s="22"/>
      <c r="H71" s="10"/>
      <c r="I71" s="10"/>
      <c r="J71" s="23"/>
      <c r="L71" s="13"/>
    </row>
    <row r="72" spans="1:12" x14ac:dyDescent="0.3">
      <c r="A72" s="54">
        <v>72</v>
      </c>
      <c r="B72" s="76" t="s">
        <v>132</v>
      </c>
      <c r="C72" s="76"/>
      <c r="D72" s="3"/>
      <c r="E72" s="3"/>
      <c r="F72" s="51">
        <f>F7+F11+F18+F22+F26+F29+F34+F38+F43+F51+F56+F62+F66+F70</f>
        <v>1633235.01</v>
      </c>
      <c r="G72" s="5"/>
      <c r="I72" s="32">
        <f>SUM(I4:I71)</f>
        <v>1633235.01</v>
      </c>
      <c r="J72" s="2"/>
      <c r="L72" s="13"/>
    </row>
    <row r="73" spans="1:12" x14ac:dyDescent="0.3">
      <c r="A73" s="54">
        <v>73</v>
      </c>
      <c r="B73" s="77" t="s">
        <v>137</v>
      </c>
      <c r="C73" s="78"/>
      <c r="D73" s="3"/>
      <c r="E73" s="5"/>
      <c r="F73" s="40"/>
      <c r="G73" s="5"/>
      <c r="H73" s="32">
        <f>SUM(H3:H71)</f>
        <v>0</v>
      </c>
      <c r="J73" s="2"/>
    </row>
    <row r="74" spans="1:12" x14ac:dyDescent="0.3">
      <c r="A74" s="54">
        <v>74</v>
      </c>
      <c r="B74" s="79" t="s">
        <v>139</v>
      </c>
      <c r="C74" s="78"/>
      <c r="D74" s="5"/>
      <c r="E74" s="5"/>
      <c r="F74" s="40"/>
      <c r="G74" s="70">
        <f>H73/F72</f>
        <v>0</v>
      </c>
      <c r="H74" s="5"/>
      <c r="I74" s="5"/>
      <c r="J74" s="2"/>
    </row>
    <row r="75" spans="1:12" x14ac:dyDescent="0.3">
      <c r="A75" s="54">
        <v>75</v>
      </c>
      <c r="B75" s="4"/>
      <c r="C75" s="5"/>
      <c r="D75" s="5"/>
      <c r="E75" s="5"/>
      <c r="F75" s="44"/>
      <c r="G75" s="5"/>
      <c r="H75" s="5"/>
      <c r="I75" s="5"/>
      <c r="J75" s="2"/>
    </row>
    <row r="76" spans="1:12" x14ac:dyDescent="0.3">
      <c r="A76" s="54">
        <v>76</v>
      </c>
      <c r="B76" s="73" t="s">
        <v>140</v>
      </c>
      <c r="C76" s="74"/>
      <c r="D76" s="74"/>
      <c r="E76" s="74"/>
      <c r="F76" s="74"/>
      <c r="G76" s="74"/>
      <c r="H76" s="74"/>
      <c r="I76" s="74"/>
      <c r="J76" s="75"/>
    </row>
    <row r="77" spans="1:12" ht="14.5" customHeight="1" thickBot="1" x14ac:dyDescent="0.35">
      <c r="A77" s="58">
        <v>77</v>
      </c>
      <c r="B77" s="71" t="s">
        <v>33</v>
      </c>
      <c r="C77" s="71"/>
      <c r="D77" s="71"/>
      <c r="E77" s="71"/>
      <c r="F77" s="71"/>
      <c r="G77" s="71"/>
      <c r="H77" s="71"/>
      <c r="I77" s="71"/>
      <c r="J77" s="72"/>
    </row>
    <row r="78" spans="1:12" ht="13.5" thickTop="1" x14ac:dyDescent="0.3"/>
    <row r="79" spans="1:12" x14ac:dyDescent="0.3">
      <c r="B79" s="67" t="s">
        <v>142</v>
      </c>
      <c r="C79" s="69">
        <f>F72*1.1</f>
        <v>1796558.5110000002</v>
      </c>
      <c r="G79" s="59"/>
    </row>
    <row r="80" spans="1:12" x14ac:dyDescent="0.3">
      <c r="B80" s="68" t="s">
        <v>143</v>
      </c>
      <c r="C80" s="69">
        <f>(C79/100)*2.5</f>
        <v>44913.962775</v>
      </c>
      <c r="F80" s="59"/>
      <c r="G80" s="59"/>
    </row>
    <row r="81" spans="3:10" x14ac:dyDescent="0.3">
      <c r="C81" s="11"/>
      <c r="D81" s="13"/>
      <c r="F81" s="42"/>
    </row>
    <row r="82" spans="3:10" x14ac:dyDescent="0.3">
      <c r="C82" s="11"/>
      <c r="D82" s="13"/>
      <c r="F82" s="42"/>
    </row>
    <row r="83" spans="3:10" x14ac:dyDescent="0.3">
      <c r="C83" s="11"/>
      <c r="D83" s="13"/>
      <c r="F83" s="42"/>
      <c r="H83" s="12"/>
      <c r="I83" s="21"/>
    </row>
    <row r="84" spans="3:10" x14ac:dyDescent="0.3">
      <c r="C84" s="14"/>
      <c r="D84" s="13"/>
    </row>
    <row r="85" spans="3:10" x14ac:dyDescent="0.3">
      <c r="C85" s="14"/>
      <c r="D85" s="13"/>
      <c r="J85" s="13"/>
    </row>
    <row r="86" spans="3:10" x14ac:dyDescent="0.3">
      <c r="C86" s="11"/>
      <c r="D86" s="13"/>
    </row>
  </sheetData>
  <mergeCells count="5">
    <mergeCell ref="B77:J77"/>
    <mergeCell ref="B76:J76"/>
    <mergeCell ref="B72:C72"/>
    <mergeCell ref="B73:C73"/>
    <mergeCell ref="B74:C74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4 Wagenparkbeheer Omroep Rijnmond</dc:title>
  <dc:creator>Jacques van Berkel</dc:creator>
  <cp:lastModifiedBy>Jacques van Berkel</cp:lastModifiedBy>
  <cp:lastPrinted>2023-11-24T12:27:01Z</cp:lastPrinted>
  <dcterms:created xsi:type="dcterms:W3CDTF">2018-08-13T11:36:53Z</dcterms:created>
  <dcterms:modified xsi:type="dcterms:W3CDTF">2023-11-24T16:44:36Z</dcterms:modified>
</cp:coreProperties>
</file>