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jacqu\Desktop\24 november\"/>
    </mc:Choice>
  </mc:AlternateContent>
  <xr:revisionPtr revIDLastSave="0" documentId="13_ncr:1_{A798031C-C1FB-42A1-9D1D-5C1AB8AA8A6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 l="1"/>
  <c r="G66" i="1"/>
  <c r="C72" i="1" l="1"/>
  <c r="J41" i="1" l="1"/>
  <c r="J22" i="1"/>
  <c r="I49" i="1"/>
  <c r="J49" i="1" s="1"/>
  <c r="I54" i="1"/>
  <c r="J54" i="1" s="1"/>
  <c r="I57" i="1"/>
  <c r="J57" i="1" s="1"/>
  <c r="I61" i="1"/>
  <c r="J61" i="1" s="1"/>
  <c r="I36" i="1"/>
  <c r="J36" i="1" s="1"/>
  <c r="I37" i="1"/>
  <c r="J37" i="1" s="1"/>
  <c r="I41" i="1"/>
  <c r="I45" i="1"/>
  <c r="J45" i="1" s="1"/>
  <c r="I46" i="1"/>
  <c r="J46" i="1" s="1"/>
  <c r="I26" i="1"/>
  <c r="J26" i="1" s="1"/>
  <c r="I29" i="1"/>
  <c r="J29" i="1" s="1"/>
  <c r="I32" i="1"/>
  <c r="J32" i="1" s="1"/>
  <c r="I10" i="1"/>
  <c r="I16" i="1"/>
  <c r="J16" i="1" s="1"/>
  <c r="I19" i="1"/>
  <c r="I22" i="1"/>
  <c r="I4" i="1"/>
  <c r="H5" i="1"/>
  <c r="I5" i="1" s="1"/>
  <c r="J5" i="1" s="1"/>
  <c r="H8" i="1"/>
  <c r="I8" i="1" s="1"/>
  <c r="J8" i="1" s="1"/>
  <c r="H11" i="1"/>
  <c r="I11" i="1" s="1"/>
  <c r="J11" i="1" s="1"/>
  <c r="H12" i="1"/>
  <c r="I12" i="1" s="1"/>
  <c r="J12" i="1" s="1"/>
  <c r="H15" i="1"/>
  <c r="I15" i="1" s="1"/>
  <c r="J15" i="1" s="1"/>
  <c r="H16" i="1"/>
  <c r="H17" i="1"/>
  <c r="I17" i="1" s="1"/>
  <c r="J17" i="1" s="1"/>
  <c r="H20" i="1"/>
  <c r="I20" i="1" s="1"/>
  <c r="J20" i="1" s="1"/>
  <c r="H21" i="1"/>
  <c r="I21" i="1" s="1"/>
  <c r="J21" i="1" s="1"/>
  <c r="H22" i="1"/>
  <c r="H25" i="1"/>
  <c r="I25" i="1" s="1"/>
  <c r="J25" i="1" s="1"/>
  <c r="H26" i="1"/>
  <c r="H29" i="1"/>
  <c r="H32" i="1"/>
  <c r="H36" i="1"/>
  <c r="H37" i="1"/>
  <c r="H40" i="1"/>
  <c r="I40" i="1" s="1"/>
  <c r="J40" i="1" s="1"/>
  <c r="H41" i="1"/>
  <c r="H45" i="1"/>
  <c r="H46" i="1"/>
  <c r="H49" i="1"/>
  <c r="H50" i="1"/>
  <c r="I50" i="1" s="1"/>
  <c r="J50" i="1" s="1"/>
  <c r="H53" i="1"/>
  <c r="I53" i="1" s="1"/>
  <c r="J53" i="1" s="1"/>
  <c r="H54" i="1"/>
  <c r="H57" i="1"/>
  <c r="H58" i="1"/>
  <c r="I58" i="1" s="1"/>
  <c r="J58" i="1" s="1"/>
  <c r="H59" i="1"/>
  <c r="H60" i="1"/>
  <c r="H61" i="1"/>
  <c r="H4" i="1"/>
  <c r="C73" i="1"/>
  <c r="F64" i="1"/>
  <c r="F51" i="1"/>
  <c r="F47" i="1"/>
  <c r="F62" i="1"/>
  <c r="I64" i="1" l="1"/>
  <c r="J4" i="1"/>
  <c r="F38" i="1"/>
  <c r="F27" i="1"/>
  <c r="F23" i="1"/>
  <c r="F55" i="1"/>
  <c r="F59" i="1"/>
  <c r="F13" i="1" l="1"/>
  <c r="F42" i="1" l="1"/>
  <c r="F18" i="1"/>
  <c r="F9" i="1"/>
  <c r="F6" i="1"/>
</calcChain>
</file>

<file path=xl/sharedStrings.xml><?xml version="1.0" encoding="utf-8"?>
<sst xmlns="http://schemas.openxmlformats.org/spreadsheetml/2006/main" count="152" uniqueCount="120">
  <si>
    <t>Mazda</t>
  </si>
  <si>
    <t>Opel</t>
  </si>
  <si>
    <t>Peugeot</t>
  </si>
  <si>
    <t>Renault</t>
  </si>
  <si>
    <t>Skoda</t>
  </si>
  <si>
    <t>Toyota</t>
  </si>
  <si>
    <t>Volkswagen</t>
  </si>
  <si>
    <t>60kW (82pk)</t>
  </si>
  <si>
    <t>100kW (136pk)</t>
  </si>
  <si>
    <t>Vermogen</t>
  </si>
  <si>
    <t>Typenummer of motor aanduiding</t>
  </si>
  <si>
    <t>Aantal versnellingen</t>
  </si>
  <si>
    <t>Automerk</t>
  </si>
  <si>
    <t>Opslagpercentage in procenten</t>
  </si>
  <si>
    <t>Hyundai</t>
  </si>
  <si>
    <t>Kona (elektrisch)</t>
  </si>
  <si>
    <t>64kW</t>
  </si>
  <si>
    <t>Kia</t>
  </si>
  <si>
    <t>Nissan</t>
  </si>
  <si>
    <t>Leaf (elektrisch)</t>
  </si>
  <si>
    <t>110 kW (150pk)</t>
  </si>
  <si>
    <t>Acenta incl 6,6 kW lader en Quick Charger</t>
  </si>
  <si>
    <t>Volvo</t>
  </si>
  <si>
    <t>150kW (204pk)</t>
  </si>
  <si>
    <t>automaat</t>
  </si>
  <si>
    <t>e- Niro 64kWh DynamicLine (elektrisch)</t>
  </si>
  <si>
    <t>Permanente magneet AC synchroonmotor</t>
  </si>
  <si>
    <t>Electric 64 KW Comfort 64 kWh</t>
  </si>
  <si>
    <t>OAT</t>
  </si>
  <si>
    <t>Consumenten adviesprijs *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</si>
  <si>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</si>
  <si>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</si>
  <si>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</si>
  <si>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</si>
  <si>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</si>
  <si>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</si>
  <si>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</si>
  <si>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</si>
  <si>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</si>
  <si>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 * Consumentenadviesprijs bevat alle prijscomponenten beschreven in paragraaf 2.1 van de Selectieleidraad</t>
  </si>
  <si>
    <t>Kia EV6</t>
  </si>
  <si>
    <t>Iconic (elektrisch)</t>
  </si>
  <si>
    <t>ID 4</t>
  </si>
  <si>
    <t>ID 3</t>
  </si>
  <si>
    <t>Polo (elektrisch)</t>
  </si>
  <si>
    <t>XC40 recharge (elektrisch)</t>
  </si>
  <si>
    <t>C40 recharge (elektrisch)</t>
  </si>
  <si>
    <t>Aryia</t>
  </si>
  <si>
    <t>BZ4X (elektrisch)</t>
  </si>
  <si>
    <t>Enyac coupe</t>
  </si>
  <si>
    <t>Enyac iV</t>
  </si>
  <si>
    <t>Zoe (elektrisch)</t>
  </si>
  <si>
    <t>Twingo (elektrisch)</t>
  </si>
  <si>
    <t>Megane (elektrisch)</t>
  </si>
  <si>
    <t>e-208</t>
  </si>
  <si>
    <t>e-2008</t>
  </si>
  <si>
    <t>e-308</t>
  </si>
  <si>
    <t>Corsa 5-deurs Edition (elektrisch)</t>
  </si>
  <si>
    <t>Mokka (elektrisch)</t>
  </si>
  <si>
    <t>Mazda MX 30</t>
  </si>
  <si>
    <t>FIAT</t>
  </si>
  <si>
    <t>500 (elektrisch)</t>
  </si>
  <si>
    <t>Dacia</t>
  </si>
  <si>
    <t>Dacia Spring Electirc</t>
  </si>
  <si>
    <t>MG</t>
  </si>
  <si>
    <t>MG ZS EV</t>
  </si>
  <si>
    <t>Iconic 5 style 58kWh RWD Traploze transmissie</t>
  </si>
  <si>
    <t>125kW (170pk)</t>
  </si>
  <si>
    <t>107kW (145pk)</t>
  </si>
  <si>
    <t>e-Skyactiv EV elektrisch</t>
  </si>
  <si>
    <t>50-kWh 11 kW boordlader</t>
  </si>
  <si>
    <t>50-kWh Automaat</t>
  </si>
  <si>
    <t>Allure | EV 50kWh 136 100% Electric</t>
  </si>
  <si>
    <t>115kW (156pk)</t>
  </si>
  <si>
    <t>Peugeot 2008 Active</t>
  </si>
  <si>
    <t>Peugeot Nieuwe 308 Active Pack Business</t>
  </si>
  <si>
    <t xml:space="preserve">Renault ZOE E-Tech 100% Electric elektromotor (R135) </t>
  </si>
  <si>
    <t>100kW (135pk)</t>
  </si>
  <si>
    <t>De Twingo E-Tech 100% electric (R80)</t>
  </si>
  <si>
    <t>160kW (220pk)</t>
  </si>
  <si>
    <t>Renault Megane E-Tech EV60 130 pk</t>
  </si>
  <si>
    <t>Nieuwe 500 elektrisch</t>
  </si>
  <si>
    <t>70kW (95pk)</t>
  </si>
  <si>
    <t>87kW (118pk)</t>
  </si>
  <si>
    <t>Dacia Spring Extreme</t>
  </si>
  <si>
    <t>48kW (65 pk)</t>
  </si>
  <si>
    <t>Comfort MG ZS EV PMS-motor</t>
  </si>
  <si>
    <t>130kW</t>
  </si>
  <si>
    <t>Enyaq Coupé iV</t>
  </si>
  <si>
    <t>132kW (179pk)</t>
  </si>
  <si>
    <t>Toyota BZ4X business</t>
  </si>
  <si>
    <t>Toyota BZ4X active</t>
  </si>
  <si>
    <t>109 kw / 148 pk</t>
  </si>
  <si>
    <t>ID4 Pure elektromotor</t>
  </si>
  <si>
    <t>ID3 Pro elektromotor</t>
  </si>
  <si>
    <t> 150 kW / 204 pk</t>
  </si>
  <si>
    <t>125 kW / 169 pk</t>
  </si>
  <si>
    <t>EV6 Light Edition 58kWh Elektromotor</t>
  </si>
  <si>
    <t>Essential single motor</t>
  </si>
  <si>
    <t>175kW (238pk)</t>
  </si>
  <si>
    <t>Core Single Motor</t>
  </si>
  <si>
    <t>Ariya Engage</t>
  </si>
  <si>
    <t>160kW (217pk)</t>
  </si>
  <si>
    <t>Enyaq iV iV Elektrische aandrijving</t>
  </si>
  <si>
    <t>Polestar</t>
  </si>
  <si>
    <t>Polestar 2</t>
  </si>
  <si>
    <t>Standaard range single motor</t>
  </si>
  <si>
    <t>272pk</t>
  </si>
  <si>
    <t xml:space="preserve">132 kW (179 PK) </t>
  </si>
  <si>
    <t>A</t>
  </si>
  <si>
    <t>Cellnummer</t>
  </si>
  <si>
    <t>Fictieve waarde totale aaanschafkosten allle modellen</t>
  </si>
  <si>
    <t>Leasesommen per maand full operational lease inclusief BTW</t>
  </si>
  <si>
    <t>Totale leasesom in Euro op basis van 48 maanden full operational lease inclusief BTW</t>
  </si>
  <si>
    <t>Totale opslag in Euro over fictieve totale aanschafkosten</t>
  </si>
  <si>
    <r>
      <t xml:space="preserve">Opslag in Euro </t>
    </r>
    <r>
      <rPr>
        <b/>
        <sz val="10"/>
        <color rgb="FF0070C0"/>
        <rFont val="Calibri"/>
        <family val="2"/>
        <scheme val="minor"/>
      </rPr>
      <t>inclusief BTW</t>
    </r>
  </si>
  <si>
    <t>Gemiddeld gewogen opslagpercentage</t>
  </si>
  <si>
    <t>Alleen de geel gemarkeerde velden mogen worden ingevuld.</t>
  </si>
  <si>
    <t>Maximale inschrijfsom</t>
  </si>
  <si>
    <t>Eurowaarde 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</si>
</sst>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/>
    <xf numFmtId="10" fontId="2" fillId="0" borderId="5" xfId="2" applyNumberFormat="1" applyFont="1" applyBorder="1" applyAlignment="1">
      <alignment horizontal="center"/>
    </xf>
    <xf numFmtId="44" fontId="2" fillId="0" borderId="5" xfId="0" applyNumberFormat="1" applyFont="1" applyBorder="1"/>
    <xf numFmtId="44" fontId="2" fillId="0" borderId="6" xfId="0" applyNumberFormat="1" applyFont="1" applyBorder="1"/>
    <xf numFmtId="44" fontId="2" fillId="0" borderId="5" xfId="1" applyFont="1" applyBorder="1"/>
    <xf numFmtId="44" fontId="1" fillId="0" borderId="5" xfId="0" applyNumberFormat="1" applyFont="1" applyBorder="1"/>
    <xf numFmtId="9" fontId="2" fillId="0" borderId="0" xfId="0" applyNumberFormat="1" applyFont="1"/>
    <xf numFmtId="44" fontId="2" fillId="0" borderId="0" xfId="1" applyFont="1"/>
    <xf numFmtId="44" fontId="2" fillId="0" borderId="0" xfId="0" applyNumberFormat="1" applyFont="1"/>
    <xf numFmtId="10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0" fontId="2" fillId="0" borderId="0" xfId="2" applyNumberFormat="1" applyFont="1"/>
    <xf numFmtId="10" fontId="1" fillId="0" borderId="5" xfId="2" applyNumberFormat="1" applyFont="1" applyBorder="1" applyAlignment="1">
      <alignment horizontal="center"/>
    </xf>
    <xf numFmtId="10" fontId="2" fillId="3" borderId="5" xfId="2" applyNumberFormat="1" applyFont="1" applyFill="1" applyBorder="1" applyAlignment="1">
      <alignment horizontal="center"/>
    </xf>
    <xf numFmtId="10" fontId="3" fillId="3" borderId="5" xfId="2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42" fontId="1" fillId="0" borderId="5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42" fontId="2" fillId="0" borderId="5" xfId="0" applyNumberFormat="1" applyFont="1" applyBorder="1" applyAlignment="1">
      <alignment horizontal="right"/>
    </xf>
    <xf numFmtId="42" fontId="3" fillId="0" borderId="5" xfId="0" applyNumberFormat="1" applyFont="1" applyBorder="1" applyAlignment="1">
      <alignment horizontal="right"/>
    </xf>
    <xf numFmtId="42" fontId="5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4" fontId="1" fillId="0" borderId="5" xfId="1" applyFont="1" applyBorder="1" applyAlignment="1">
      <alignment horizontal="right"/>
    </xf>
    <xf numFmtId="10" fontId="6" fillId="0" borderId="5" xfId="2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44" fontId="2" fillId="0" borderId="0" xfId="0" applyNumberFormat="1" applyFont="1" applyAlignment="1">
      <alignment horizontal="right"/>
    </xf>
    <xf numFmtId="44" fontId="2" fillId="0" borderId="0" xfId="1" applyFont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center"/>
    </xf>
    <xf numFmtId="10" fontId="2" fillId="0" borderId="5" xfId="2" applyNumberFormat="1" applyFont="1" applyFill="1" applyBorder="1" applyAlignment="1">
      <alignment horizontal="center"/>
    </xf>
    <xf numFmtId="44" fontId="2" fillId="0" borderId="5" xfId="1" applyFont="1" applyFill="1" applyBorder="1"/>
    <xf numFmtId="10" fontId="7" fillId="0" borderId="5" xfId="2" applyNumberFormat="1" applyFont="1" applyFill="1" applyBorder="1" applyAlignment="1">
      <alignment horizontal="center"/>
    </xf>
    <xf numFmtId="44" fontId="7" fillId="0" borderId="5" xfId="0" applyNumberFormat="1" applyFont="1" applyBorder="1"/>
    <xf numFmtId="44" fontId="1" fillId="0" borderId="5" xfId="1" applyFont="1" applyFill="1" applyBorder="1"/>
    <xf numFmtId="44" fontId="1" fillId="0" borderId="6" xfId="0" applyNumberFormat="1" applyFont="1" applyBorder="1"/>
    <xf numFmtId="0" fontId="6" fillId="0" borderId="0" xfId="0" applyFont="1"/>
    <xf numFmtId="44" fontId="6" fillId="0" borderId="0" xfId="0" applyNumberFormat="1" applyFont="1" applyAlignment="1">
      <alignment horizontal="right"/>
    </xf>
    <xf numFmtId="44" fontId="6" fillId="0" borderId="0" xfId="0" applyNumberFormat="1" applyFont="1"/>
    <xf numFmtId="44" fontId="6" fillId="0" borderId="0" xfId="1" applyFont="1" applyAlignment="1">
      <alignment horizontal="right"/>
    </xf>
    <xf numFmtId="44" fontId="3" fillId="0" borderId="5" xfId="0" applyNumberFormat="1" applyFont="1" applyBorder="1"/>
    <xf numFmtId="10" fontId="5" fillId="0" borderId="5" xfId="2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8"/>
  <sheetViews>
    <sheetView tabSelected="1" topLeftCell="A43" zoomScale="70" zoomScaleNormal="70" workbookViewId="0">
      <selection activeCell="G66" sqref="G66"/>
    </sheetView>
  </sheetViews>
  <sheetFormatPr defaultColWidth="8.90625" defaultRowHeight="13" x14ac:dyDescent="0.3"/>
  <cols>
    <col min="1" max="1" width="10.08984375" style="26" bestFit="1" customWidth="1"/>
    <col min="2" max="2" width="34.36328125" style="1" bestFit="1" customWidth="1"/>
    <col min="3" max="3" width="50" style="1" bestFit="1" customWidth="1"/>
    <col min="4" max="4" width="13.54296875" style="1" bestFit="1" customWidth="1"/>
    <col min="5" max="5" width="11.54296875" style="1" bestFit="1" customWidth="1"/>
    <col min="6" max="6" width="16" style="40" customWidth="1"/>
    <col min="7" max="7" width="18.453125" style="1" customWidth="1"/>
    <col min="8" max="8" width="14.54296875" style="1" customWidth="1"/>
    <col min="9" max="9" width="22" style="1" customWidth="1"/>
    <col min="10" max="10" width="21.54296875" style="1" customWidth="1"/>
    <col min="11" max="11" width="11.6328125" style="1" bestFit="1" customWidth="1"/>
    <col min="12" max="12" width="12.36328125" style="1" bestFit="1" customWidth="1"/>
    <col min="13" max="16384" width="8.90625" style="1"/>
  </cols>
  <sheetData>
    <row r="1" spans="1:12" ht="13.5" thickTop="1" x14ac:dyDescent="0.3">
      <c r="A1" s="15" t="s">
        <v>109</v>
      </c>
      <c r="B1" s="16" t="s">
        <v>30</v>
      </c>
      <c r="C1" s="16" t="s">
        <v>31</v>
      </c>
      <c r="D1" s="16" t="s">
        <v>32</v>
      </c>
      <c r="E1" s="16" t="s">
        <v>33</v>
      </c>
      <c r="F1" s="33" t="s">
        <v>34</v>
      </c>
      <c r="G1" s="16" t="s">
        <v>35</v>
      </c>
      <c r="H1" s="16" t="s">
        <v>36</v>
      </c>
      <c r="I1" s="16" t="s">
        <v>37</v>
      </c>
      <c r="J1" s="17" t="s">
        <v>38</v>
      </c>
    </row>
    <row r="2" spans="1:12" ht="57.5" customHeight="1" x14ac:dyDescent="0.3">
      <c r="A2" s="29" t="s">
        <v>110</v>
      </c>
      <c r="B2" s="18" t="s">
        <v>12</v>
      </c>
      <c r="C2" s="19" t="s">
        <v>10</v>
      </c>
      <c r="D2" s="18" t="s">
        <v>9</v>
      </c>
      <c r="E2" s="19" t="s">
        <v>11</v>
      </c>
      <c r="F2" s="19" t="s">
        <v>29</v>
      </c>
      <c r="G2" s="19" t="s">
        <v>13</v>
      </c>
      <c r="H2" s="19" t="s">
        <v>115</v>
      </c>
      <c r="I2" s="19" t="s">
        <v>113</v>
      </c>
      <c r="J2" s="20" t="s">
        <v>112</v>
      </c>
    </row>
    <row r="3" spans="1:12" x14ac:dyDescent="0.3">
      <c r="A3" s="30">
        <v>3</v>
      </c>
      <c r="B3" s="4" t="s">
        <v>14</v>
      </c>
      <c r="C3" s="5"/>
      <c r="D3" s="3"/>
      <c r="E3" s="3"/>
      <c r="F3" s="34"/>
      <c r="G3" s="6"/>
      <c r="H3" s="7"/>
      <c r="I3" s="9"/>
      <c r="J3" s="8"/>
      <c r="L3" s="13"/>
    </row>
    <row r="4" spans="1:12" x14ac:dyDescent="0.3">
      <c r="A4" s="31">
        <v>4</v>
      </c>
      <c r="B4" s="5" t="s">
        <v>15</v>
      </c>
      <c r="C4" s="3" t="s">
        <v>27</v>
      </c>
      <c r="D4" s="3" t="s">
        <v>16</v>
      </c>
      <c r="E4" s="3" t="s">
        <v>28</v>
      </c>
      <c r="F4" s="34">
        <v>39995</v>
      </c>
      <c r="G4" s="25">
        <v>0</v>
      </c>
      <c r="H4" s="55">
        <f>F4*G4</f>
        <v>0</v>
      </c>
      <c r="I4" s="46">
        <f>F4+H4</f>
        <v>39995</v>
      </c>
      <c r="J4" s="8">
        <f>I4/48</f>
        <v>833.22916666666663</v>
      </c>
      <c r="L4" s="13"/>
    </row>
    <row r="5" spans="1:12" x14ac:dyDescent="0.3">
      <c r="A5" s="30">
        <v>5</v>
      </c>
      <c r="B5" s="5" t="s">
        <v>41</v>
      </c>
      <c r="C5" s="3" t="s">
        <v>66</v>
      </c>
      <c r="D5" s="3" t="s">
        <v>67</v>
      </c>
      <c r="E5" s="3" t="s">
        <v>24</v>
      </c>
      <c r="F5" s="35">
        <v>49295</v>
      </c>
      <c r="G5" s="25">
        <v>0</v>
      </c>
      <c r="H5" s="55">
        <f t="shared" ref="H5:H61" si="0">F5*G5</f>
        <v>0</v>
      </c>
      <c r="I5" s="46">
        <f t="shared" ref="I5:I61" si="1">F5+H5</f>
        <v>49295</v>
      </c>
      <c r="J5" s="8">
        <f>I5/48</f>
        <v>1026.9791666666667</v>
      </c>
      <c r="L5" s="13"/>
    </row>
    <row r="6" spans="1:12" x14ac:dyDescent="0.3">
      <c r="A6" s="30">
        <v>6</v>
      </c>
      <c r="B6" s="5"/>
      <c r="C6" s="5"/>
      <c r="D6" s="5"/>
      <c r="E6" s="5"/>
      <c r="F6" s="36">
        <f>SUM(F4:F5)</f>
        <v>89290</v>
      </c>
      <c r="G6" s="23"/>
      <c r="H6" s="48"/>
      <c r="I6" s="49"/>
      <c r="J6" s="50"/>
      <c r="L6" s="13"/>
    </row>
    <row r="7" spans="1:12" x14ac:dyDescent="0.3">
      <c r="A7" s="30">
        <v>7</v>
      </c>
      <c r="B7" s="4" t="s">
        <v>0</v>
      </c>
      <c r="C7" s="3"/>
      <c r="D7" s="3"/>
      <c r="E7" s="3"/>
      <c r="F7" s="34"/>
      <c r="G7" s="6"/>
      <c r="H7" s="55"/>
      <c r="I7" s="46"/>
      <c r="J7" s="8"/>
      <c r="L7" s="13"/>
    </row>
    <row r="8" spans="1:12" x14ac:dyDescent="0.3">
      <c r="A8" s="30">
        <v>8</v>
      </c>
      <c r="B8" s="5" t="s">
        <v>59</v>
      </c>
      <c r="C8" s="3" t="s">
        <v>69</v>
      </c>
      <c r="D8" s="3" t="s">
        <v>68</v>
      </c>
      <c r="E8" s="3" t="s">
        <v>24</v>
      </c>
      <c r="F8" s="34">
        <v>36440</v>
      </c>
      <c r="G8" s="24">
        <v>0</v>
      </c>
      <c r="H8" s="55">
        <f t="shared" si="0"/>
        <v>0</v>
      </c>
      <c r="I8" s="46">
        <f t="shared" si="1"/>
        <v>36440</v>
      </c>
      <c r="J8" s="8">
        <f>I8/48</f>
        <v>759.16666666666663</v>
      </c>
      <c r="L8" s="13"/>
    </row>
    <row r="9" spans="1:12" x14ac:dyDescent="0.3">
      <c r="A9" s="30">
        <v>9</v>
      </c>
      <c r="B9" s="5"/>
      <c r="C9" s="3"/>
      <c r="D9" s="3"/>
      <c r="E9" s="3"/>
      <c r="F9" s="28">
        <f>SUM(F8:F8)</f>
        <v>36440</v>
      </c>
      <c r="G9" s="23"/>
      <c r="H9" s="55"/>
      <c r="I9" s="49"/>
      <c r="J9" s="50"/>
      <c r="L9" s="13"/>
    </row>
    <row r="10" spans="1:12" x14ac:dyDescent="0.3">
      <c r="A10" s="30">
        <v>10</v>
      </c>
      <c r="B10" s="4" t="s">
        <v>1</v>
      </c>
      <c r="C10" s="3"/>
      <c r="D10" s="3"/>
      <c r="E10" s="3"/>
      <c r="F10" s="34"/>
      <c r="G10" s="6"/>
      <c r="H10" s="55"/>
      <c r="I10" s="46">
        <f t="shared" si="1"/>
        <v>0</v>
      </c>
      <c r="J10" s="8"/>
      <c r="L10" s="13"/>
    </row>
    <row r="11" spans="1:12" x14ac:dyDescent="0.3">
      <c r="A11" s="30">
        <v>11</v>
      </c>
      <c r="B11" s="21" t="s">
        <v>57</v>
      </c>
      <c r="C11" s="3" t="s">
        <v>70</v>
      </c>
      <c r="D11" s="3" t="s">
        <v>8</v>
      </c>
      <c r="E11" s="3" t="s">
        <v>24</v>
      </c>
      <c r="F11" s="34">
        <v>36999</v>
      </c>
      <c r="G11" s="24">
        <v>0</v>
      </c>
      <c r="H11" s="55">
        <f t="shared" si="0"/>
        <v>0</v>
      </c>
      <c r="I11" s="46">
        <f t="shared" si="1"/>
        <v>36999</v>
      </c>
      <c r="J11" s="8">
        <f>I11/48</f>
        <v>770.8125</v>
      </c>
      <c r="L11" s="13"/>
    </row>
    <row r="12" spans="1:12" x14ac:dyDescent="0.3">
      <c r="A12" s="30">
        <v>12</v>
      </c>
      <c r="B12" s="5" t="s">
        <v>58</v>
      </c>
      <c r="C12" s="3" t="s">
        <v>71</v>
      </c>
      <c r="D12" s="3" t="s">
        <v>8</v>
      </c>
      <c r="E12" s="3" t="s">
        <v>24</v>
      </c>
      <c r="F12" s="34">
        <v>39749</v>
      </c>
      <c r="G12" s="24">
        <v>0</v>
      </c>
      <c r="H12" s="55">
        <f t="shared" si="0"/>
        <v>0</v>
      </c>
      <c r="I12" s="46">
        <f t="shared" si="1"/>
        <v>39749</v>
      </c>
      <c r="J12" s="8">
        <f>I12/48</f>
        <v>828.10416666666663</v>
      </c>
      <c r="L12" s="13"/>
    </row>
    <row r="13" spans="1:12" x14ac:dyDescent="0.3">
      <c r="A13" s="30">
        <v>13</v>
      </c>
      <c r="B13" s="5"/>
      <c r="C13" s="3"/>
      <c r="D13" s="3"/>
      <c r="E13" s="3"/>
      <c r="F13" s="28">
        <f>SUM(F11:F12)</f>
        <v>76748</v>
      </c>
      <c r="G13" s="23"/>
      <c r="H13" s="55"/>
      <c r="I13" s="49"/>
      <c r="J13" s="50"/>
      <c r="L13" s="13"/>
    </row>
    <row r="14" spans="1:12" x14ac:dyDescent="0.3">
      <c r="A14" s="30">
        <v>14</v>
      </c>
      <c r="B14" s="4" t="s">
        <v>2</v>
      </c>
      <c r="C14" s="3"/>
      <c r="D14" s="3"/>
      <c r="E14" s="3"/>
      <c r="F14" s="34"/>
      <c r="G14" s="6"/>
      <c r="H14" s="55"/>
      <c r="I14" s="46"/>
      <c r="J14" s="8"/>
      <c r="L14" s="13"/>
    </row>
    <row r="15" spans="1:12" x14ac:dyDescent="0.3">
      <c r="A15" s="30">
        <v>15</v>
      </c>
      <c r="B15" s="5" t="s">
        <v>54</v>
      </c>
      <c r="C15" s="3" t="s">
        <v>72</v>
      </c>
      <c r="D15" s="3" t="s">
        <v>8</v>
      </c>
      <c r="E15" s="3" t="s">
        <v>24</v>
      </c>
      <c r="F15" s="34">
        <v>37370</v>
      </c>
      <c r="G15" s="24">
        <v>0</v>
      </c>
      <c r="H15" s="55">
        <f t="shared" si="0"/>
        <v>0</v>
      </c>
      <c r="I15" s="46">
        <f t="shared" si="1"/>
        <v>37370</v>
      </c>
      <c r="J15" s="8">
        <f>I15/48</f>
        <v>778.54166666666663</v>
      </c>
      <c r="L15" s="13"/>
    </row>
    <row r="16" spans="1:12" x14ac:dyDescent="0.3">
      <c r="A16" s="30">
        <v>16</v>
      </c>
      <c r="B16" s="5" t="s">
        <v>55</v>
      </c>
      <c r="C16" s="3" t="s">
        <v>74</v>
      </c>
      <c r="D16" s="3" t="s">
        <v>73</v>
      </c>
      <c r="E16" s="3" t="s">
        <v>24</v>
      </c>
      <c r="F16" s="34">
        <v>30920</v>
      </c>
      <c r="G16" s="24">
        <v>0</v>
      </c>
      <c r="H16" s="55">
        <f t="shared" si="0"/>
        <v>0</v>
      </c>
      <c r="I16" s="46">
        <f t="shared" si="1"/>
        <v>30920</v>
      </c>
      <c r="J16" s="8">
        <f>I16/48</f>
        <v>644.16666666666663</v>
      </c>
      <c r="L16" s="13"/>
    </row>
    <row r="17" spans="1:12" x14ac:dyDescent="0.3">
      <c r="A17" s="30">
        <v>17</v>
      </c>
      <c r="B17" s="5" t="s">
        <v>56</v>
      </c>
      <c r="C17" s="3" t="s">
        <v>75</v>
      </c>
      <c r="D17" s="3" t="s">
        <v>73</v>
      </c>
      <c r="E17" s="3" t="s">
        <v>24</v>
      </c>
      <c r="F17" s="34">
        <v>33300</v>
      </c>
      <c r="G17" s="24">
        <v>0</v>
      </c>
      <c r="H17" s="55">
        <f t="shared" si="0"/>
        <v>0</v>
      </c>
      <c r="I17" s="46">
        <f t="shared" si="1"/>
        <v>33300</v>
      </c>
      <c r="J17" s="8">
        <f>I17/48</f>
        <v>693.75</v>
      </c>
      <c r="L17" s="13"/>
    </row>
    <row r="18" spans="1:12" x14ac:dyDescent="0.3">
      <c r="A18" s="30">
        <v>18</v>
      </c>
      <c r="B18" s="5"/>
      <c r="C18" s="3"/>
      <c r="D18" s="3"/>
      <c r="E18" s="3"/>
      <c r="F18" s="28">
        <f>SUM(F15:F17)</f>
        <v>101590</v>
      </c>
      <c r="G18" s="23"/>
      <c r="H18" s="55"/>
      <c r="I18" s="49"/>
      <c r="J18" s="50"/>
      <c r="L18" s="13"/>
    </row>
    <row r="19" spans="1:12" x14ac:dyDescent="0.3">
      <c r="A19" s="30">
        <v>19</v>
      </c>
      <c r="B19" s="4" t="s">
        <v>3</v>
      </c>
      <c r="C19" s="3"/>
      <c r="D19" s="3"/>
      <c r="E19" s="3"/>
      <c r="F19" s="34"/>
      <c r="G19" s="6"/>
      <c r="H19" s="55"/>
      <c r="I19" s="46">
        <f t="shared" si="1"/>
        <v>0</v>
      </c>
      <c r="J19" s="8"/>
      <c r="L19" s="13"/>
    </row>
    <row r="20" spans="1:12" x14ac:dyDescent="0.3">
      <c r="A20" s="30">
        <v>20</v>
      </c>
      <c r="B20" s="5" t="s">
        <v>51</v>
      </c>
      <c r="C20" s="3" t="s">
        <v>76</v>
      </c>
      <c r="D20" s="3" t="s">
        <v>77</v>
      </c>
      <c r="E20" s="3" t="s">
        <v>24</v>
      </c>
      <c r="F20" s="34">
        <v>34895</v>
      </c>
      <c r="G20" s="24">
        <v>0</v>
      </c>
      <c r="H20" s="55">
        <f t="shared" si="0"/>
        <v>0</v>
      </c>
      <c r="I20" s="46">
        <f t="shared" si="1"/>
        <v>34895</v>
      </c>
      <c r="J20" s="8">
        <f>I20/48</f>
        <v>726.97916666666663</v>
      </c>
      <c r="L20" s="13"/>
    </row>
    <row r="21" spans="1:12" x14ac:dyDescent="0.3">
      <c r="A21" s="30">
        <v>21</v>
      </c>
      <c r="B21" s="5" t="s">
        <v>52</v>
      </c>
      <c r="C21" s="3" t="s">
        <v>78</v>
      </c>
      <c r="D21" s="3" t="s">
        <v>7</v>
      </c>
      <c r="E21" s="3" t="s">
        <v>24</v>
      </c>
      <c r="F21" s="34">
        <v>24190</v>
      </c>
      <c r="G21" s="24">
        <v>0</v>
      </c>
      <c r="H21" s="55">
        <f t="shared" si="0"/>
        <v>0</v>
      </c>
      <c r="I21" s="46">
        <f t="shared" si="1"/>
        <v>24190</v>
      </c>
      <c r="J21" s="8">
        <f>I21/48</f>
        <v>503.95833333333331</v>
      </c>
      <c r="L21" s="13"/>
    </row>
    <row r="22" spans="1:12" x14ac:dyDescent="0.3">
      <c r="A22" s="30">
        <v>22</v>
      </c>
      <c r="B22" s="5" t="s">
        <v>53</v>
      </c>
      <c r="C22" s="3" t="s">
        <v>80</v>
      </c>
      <c r="D22" s="3" t="s">
        <v>79</v>
      </c>
      <c r="E22" s="3" t="s">
        <v>24</v>
      </c>
      <c r="F22" s="43">
        <v>38000</v>
      </c>
      <c r="G22" s="24">
        <v>0</v>
      </c>
      <c r="H22" s="55">
        <f t="shared" si="0"/>
        <v>0</v>
      </c>
      <c r="I22" s="46">
        <f t="shared" si="1"/>
        <v>38000</v>
      </c>
      <c r="J22" s="8">
        <f>I22/48</f>
        <v>791.66666666666663</v>
      </c>
      <c r="L22" s="13"/>
    </row>
    <row r="23" spans="1:12" x14ac:dyDescent="0.3">
      <c r="A23" s="30">
        <v>23</v>
      </c>
      <c r="B23" s="5"/>
      <c r="C23" s="3"/>
      <c r="D23" s="3"/>
      <c r="E23" s="3"/>
      <c r="F23" s="28">
        <f>SUM(F20:F22)</f>
        <v>97085</v>
      </c>
      <c r="G23" s="45"/>
      <c r="H23" s="55"/>
      <c r="I23" s="49"/>
      <c r="J23" s="8"/>
      <c r="L23" s="13"/>
    </row>
    <row r="24" spans="1:12" x14ac:dyDescent="0.3">
      <c r="A24" s="30">
        <v>24</v>
      </c>
      <c r="B24" s="4" t="s">
        <v>60</v>
      </c>
      <c r="C24" s="3"/>
      <c r="D24" s="3"/>
      <c r="E24" s="3"/>
      <c r="F24" s="34"/>
      <c r="G24" s="47"/>
      <c r="H24" s="55"/>
      <c r="I24" s="46"/>
      <c r="J24" s="8"/>
      <c r="L24" s="13"/>
    </row>
    <row r="25" spans="1:12" x14ac:dyDescent="0.3">
      <c r="A25" s="30">
        <v>25</v>
      </c>
      <c r="B25" s="5" t="s">
        <v>61</v>
      </c>
      <c r="C25" s="3" t="s">
        <v>81</v>
      </c>
      <c r="D25" s="3" t="s">
        <v>82</v>
      </c>
      <c r="E25" s="3" t="s">
        <v>24</v>
      </c>
      <c r="F25" s="34">
        <v>29990</v>
      </c>
      <c r="G25" s="24">
        <v>0</v>
      </c>
      <c r="H25" s="55">
        <f t="shared" si="0"/>
        <v>0</v>
      </c>
      <c r="I25" s="46">
        <f t="shared" si="1"/>
        <v>29990</v>
      </c>
      <c r="J25" s="8">
        <f>I25/48</f>
        <v>624.79166666666663</v>
      </c>
      <c r="L25" s="13"/>
    </row>
    <row r="26" spans="1:12" x14ac:dyDescent="0.3">
      <c r="A26" s="30">
        <v>26</v>
      </c>
      <c r="B26" s="5"/>
      <c r="C26" s="3" t="s">
        <v>81</v>
      </c>
      <c r="D26" s="3" t="s">
        <v>83</v>
      </c>
      <c r="E26" s="3" t="s">
        <v>24</v>
      </c>
      <c r="F26" s="34">
        <v>34490</v>
      </c>
      <c r="G26" s="24">
        <v>0</v>
      </c>
      <c r="H26" s="55">
        <f t="shared" si="0"/>
        <v>0</v>
      </c>
      <c r="I26" s="46">
        <f t="shared" si="1"/>
        <v>34490</v>
      </c>
      <c r="J26" s="8">
        <f>I26/48</f>
        <v>718.54166666666663</v>
      </c>
      <c r="L26" s="13"/>
    </row>
    <row r="27" spans="1:12" x14ac:dyDescent="0.3">
      <c r="A27" s="30">
        <v>27</v>
      </c>
      <c r="B27" s="5"/>
      <c r="C27" s="3"/>
      <c r="D27" s="3"/>
      <c r="E27" s="3"/>
      <c r="F27" s="28">
        <f>SUM(F25:F26)</f>
        <v>64480</v>
      </c>
      <c r="G27" s="45"/>
      <c r="H27" s="55"/>
      <c r="I27" s="49"/>
      <c r="J27" s="8"/>
      <c r="L27" s="13"/>
    </row>
    <row r="28" spans="1:12" x14ac:dyDescent="0.3">
      <c r="A28" s="30">
        <v>28</v>
      </c>
      <c r="B28" s="4" t="s">
        <v>62</v>
      </c>
      <c r="C28" s="3"/>
      <c r="D28" s="3"/>
      <c r="E28" s="3"/>
      <c r="F28" s="37"/>
      <c r="G28" s="23"/>
      <c r="H28" s="55"/>
      <c r="I28" s="46"/>
      <c r="J28" s="50"/>
      <c r="L28" s="13"/>
    </row>
    <row r="29" spans="1:12" x14ac:dyDescent="0.3">
      <c r="A29" s="30">
        <v>29</v>
      </c>
      <c r="B29" s="5" t="s">
        <v>63</v>
      </c>
      <c r="C29" s="3" t="s">
        <v>84</v>
      </c>
      <c r="D29" s="3" t="s">
        <v>85</v>
      </c>
      <c r="E29" s="3" t="s">
        <v>24</v>
      </c>
      <c r="F29" s="28">
        <v>23400</v>
      </c>
      <c r="G29" s="24">
        <v>0</v>
      </c>
      <c r="H29" s="55">
        <f t="shared" si="0"/>
        <v>0</v>
      </c>
      <c r="I29" s="46">
        <f t="shared" si="1"/>
        <v>23400</v>
      </c>
      <c r="J29" s="8">
        <f>I29/48</f>
        <v>487.5</v>
      </c>
      <c r="L29" s="13"/>
    </row>
    <row r="30" spans="1:12" x14ac:dyDescent="0.3">
      <c r="A30" s="30">
        <v>30</v>
      </c>
      <c r="B30" s="5"/>
      <c r="C30" s="3"/>
      <c r="D30" s="3"/>
      <c r="E30" s="3"/>
      <c r="F30" s="34"/>
      <c r="G30" s="45"/>
      <c r="H30" s="55"/>
      <c r="I30" s="49"/>
      <c r="J30" s="8"/>
      <c r="L30" s="13"/>
    </row>
    <row r="31" spans="1:12" x14ac:dyDescent="0.3">
      <c r="A31" s="30">
        <v>31</v>
      </c>
      <c r="B31" s="4" t="s">
        <v>64</v>
      </c>
      <c r="C31" s="3"/>
      <c r="D31" s="3"/>
      <c r="E31" s="3"/>
      <c r="F31" s="37"/>
      <c r="G31" s="45"/>
      <c r="H31" s="55"/>
      <c r="I31" s="46"/>
      <c r="J31" s="8"/>
      <c r="L31" s="13"/>
    </row>
    <row r="32" spans="1:12" x14ac:dyDescent="0.3">
      <c r="A32" s="30">
        <v>32</v>
      </c>
      <c r="B32" s="5" t="s">
        <v>65</v>
      </c>
      <c r="C32" s="3" t="s">
        <v>86</v>
      </c>
      <c r="D32" s="3" t="s">
        <v>87</v>
      </c>
      <c r="E32" s="3" t="s">
        <v>24</v>
      </c>
      <c r="F32" s="34">
        <v>35885</v>
      </c>
      <c r="G32" s="24">
        <v>0</v>
      </c>
      <c r="H32" s="55">
        <f t="shared" si="0"/>
        <v>0</v>
      </c>
      <c r="I32" s="46">
        <f t="shared" si="1"/>
        <v>35885</v>
      </c>
      <c r="J32" s="8">
        <f>I32/48</f>
        <v>747.60416666666663</v>
      </c>
      <c r="L32" s="13"/>
    </row>
    <row r="33" spans="1:12" x14ac:dyDescent="0.3">
      <c r="A33" s="30">
        <v>33</v>
      </c>
      <c r="B33" s="5"/>
      <c r="C33" s="3"/>
      <c r="D33" s="3"/>
      <c r="E33" s="3"/>
      <c r="F33" s="28">
        <v>35885</v>
      </c>
      <c r="G33" s="45"/>
      <c r="H33" s="55"/>
      <c r="I33" s="49"/>
      <c r="J33" s="8"/>
      <c r="L33" s="13"/>
    </row>
    <row r="34" spans="1:12" x14ac:dyDescent="0.3">
      <c r="A34" s="30">
        <v>34</v>
      </c>
      <c r="B34" s="5"/>
      <c r="C34" s="3"/>
      <c r="D34" s="3"/>
      <c r="E34" s="3"/>
      <c r="F34" s="28"/>
      <c r="G34" s="23"/>
      <c r="H34" s="55"/>
      <c r="I34" s="46"/>
      <c r="J34" s="50"/>
      <c r="L34" s="13"/>
    </row>
    <row r="35" spans="1:12" x14ac:dyDescent="0.3">
      <c r="A35" s="30">
        <v>35</v>
      </c>
      <c r="B35" s="4" t="s">
        <v>4</v>
      </c>
      <c r="C35" s="3"/>
      <c r="D35" s="3"/>
      <c r="E35" s="3"/>
      <c r="F35" s="34"/>
      <c r="G35" s="6"/>
      <c r="H35" s="55"/>
      <c r="I35" s="46"/>
      <c r="J35" s="8"/>
      <c r="L35" s="13"/>
    </row>
    <row r="36" spans="1:12" x14ac:dyDescent="0.3">
      <c r="A36" s="30">
        <v>36</v>
      </c>
      <c r="B36" s="5" t="s">
        <v>49</v>
      </c>
      <c r="C36" s="3" t="s">
        <v>88</v>
      </c>
      <c r="D36" s="3" t="s">
        <v>89</v>
      </c>
      <c r="E36" s="3" t="s">
        <v>24</v>
      </c>
      <c r="F36" s="34">
        <v>47990</v>
      </c>
      <c r="G36" s="24">
        <v>0</v>
      </c>
      <c r="H36" s="55">
        <f t="shared" si="0"/>
        <v>0</v>
      </c>
      <c r="I36" s="46">
        <f t="shared" si="1"/>
        <v>47990</v>
      </c>
      <c r="J36" s="8">
        <f>I36/48</f>
        <v>999.79166666666663</v>
      </c>
      <c r="L36" s="13"/>
    </row>
    <row r="37" spans="1:12" x14ac:dyDescent="0.3">
      <c r="A37" s="30">
        <v>37</v>
      </c>
      <c r="B37" s="5" t="s">
        <v>50</v>
      </c>
      <c r="C37" s="3" t="s">
        <v>103</v>
      </c>
      <c r="D37" s="27" t="s">
        <v>108</v>
      </c>
      <c r="E37" s="3" t="s">
        <v>24</v>
      </c>
      <c r="F37" s="44">
        <v>48990</v>
      </c>
      <c r="G37" s="24">
        <v>0</v>
      </c>
      <c r="H37" s="55">
        <f t="shared" si="0"/>
        <v>0</v>
      </c>
      <c r="I37" s="46">
        <f t="shared" si="1"/>
        <v>48990</v>
      </c>
      <c r="J37" s="8">
        <f>I37/48</f>
        <v>1020.625</v>
      </c>
      <c r="L37" s="13"/>
    </row>
    <row r="38" spans="1:12" x14ac:dyDescent="0.3">
      <c r="A38" s="30">
        <v>38</v>
      </c>
      <c r="B38" s="5"/>
      <c r="C38" s="3"/>
      <c r="D38" s="27"/>
      <c r="E38" s="3"/>
      <c r="F38" s="28">
        <f>SUM(F36:F37)</f>
        <v>96980</v>
      </c>
      <c r="G38" s="45"/>
      <c r="H38" s="55"/>
      <c r="I38" s="49"/>
      <c r="J38" s="8"/>
      <c r="L38" s="13"/>
    </row>
    <row r="39" spans="1:12" x14ac:dyDescent="0.3">
      <c r="A39" s="30">
        <v>39</v>
      </c>
      <c r="B39" s="4" t="s">
        <v>5</v>
      </c>
      <c r="C39" s="3"/>
      <c r="D39" s="3"/>
      <c r="E39" s="3"/>
      <c r="F39" s="34"/>
      <c r="G39" s="6"/>
      <c r="H39" s="55"/>
      <c r="I39" s="46"/>
      <c r="J39" s="8"/>
      <c r="L39" s="13"/>
    </row>
    <row r="40" spans="1:12" x14ac:dyDescent="0.3">
      <c r="A40" s="30">
        <v>40</v>
      </c>
      <c r="B40" s="5" t="s">
        <v>48</v>
      </c>
      <c r="C40" s="3" t="s">
        <v>90</v>
      </c>
      <c r="D40" s="3" t="s">
        <v>23</v>
      </c>
      <c r="E40" s="3" t="s">
        <v>24</v>
      </c>
      <c r="F40" s="34">
        <v>48485</v>
      </c>
      <c r="G40" s="24">
        <v>0</v>
      </c>
      <c r="H40" s="55">
        <f t="shared" si="0"/>
        <v>0</v>
      </c>
      <c r="I40" s="46">
        <f t="shared" si="1"/>
        <v>48485</v>
      </c>
      <c r="J40" s="8">
        <f>I40/48</f>
        <v>1010.1041666666666</v>
      </c>
    </row>
    <row r="41" spans="1:12" x14ac:dyDescent="0.3">
      <c r="A41" s="30">
        <v>41</v>
      </c>
      <c r="B41" s="5"/>
      <c r="C41" s="3" t="s">
        <v>91</v>
      </c>
      <c r="D41" s="3" t="s">
        <v>23</v>
      </c>
      <c r="E41" s="3" t="s">
        <v>24</v>
      </c>
      <c r="F41" s="34">
        <v>48995</v>
      </c>
      <c r="G41" s="24">
        <v>0</v>
      </c>
      <c r="H41" s="55">
        <f t="shared" si="0"/>
        <v>0</v>
      </c>
      <c r="I41" s="46">
        <f t="shared" si="1"/>
        <v>48995</v>
      </c>
      <c r="J41" s="8">
        <f>I41/48</f>
        <v>1020.7291666666666</v>
      </c>
    </row>
    <row r="42" spans="1:12" x14ac:dyDescent="0.3">
      <c r="A42" s="30">
        <v>42</v>
      </c>
      <c r="B42" s="5"/>
      <c r="C42" s="3"/>
      <c r="D42" s="3"/>
      <c r="E42" s="3"/>
      <c r="F42" s="28">
        <f>SUM(F40:F41)</f>
        <v>97480</v>
      </c>
      <c r="G42" s="23"/>
      <c r="H42" s="55"/>
      <c r="I42" s="49"/>
      <c r="J42" s="50"/>
      <c r="L42" s="13"/>
    </row>
    <row r="43" spans="1:12" x14ac:dyDescent="0.3">
      <c r="A43" s="30">
        <v>43</v>
      </c>
      <c r="B43" s="4" t="s">
        <v>6</v>
      </c>
      <c r="C43" s="3"/>
      <c r="D43" s="3"/>
      <c r="E43" s="3"/>
      <c r="F43" s="34"/>
      <c r="G43" s="6"/>
      <c r="H43" s="55"/>
      <c r="I43" s="46"/>
      <c r="J43" s="8"/>
      <c r="L43" s="13"/>
    </row>
    <row r="44" spans="1:12" x14ac:dyDescent="0.3">
      <c r="A44" s="30">
        <v>44</v>
      </c>
      <c r="B44" s="5" t="s">
        <v>44</v>
      </c>
      <c r="C44" s="3"/>
      <c r="D44" s="3"/>
      <c r="E44" s="3"/>
      <c r="F44" s="34"/>
      <c r="G44" s="45"/>
      <c r="H44" s="55"/>
      <c r="I44" s="46"/>
      <c r="J44" s="8"/>
    </row>
    <row r="45" spans="1:12" x14ac:dyDescent="0.3">
      <c r="A45" s="30">
        <v>45</v>
      </c>
      <c r="B45" s="5" t="s">
        <v>43</v>
      </c>
      <c r="C45" s="3" t="s">
        <v>94</v>
      </c>
      <c r="D45" s="3" t="s">
        <v>95</v>
      </c>
      <c r="E45" s="3" t="s">
        <v>24</v>
      </c>
      <c r="F45" s="34">
        <v>42690</v>
      </c>
      <c r="G45" s="24">
        <v>0</v>
      </c>
      <c r="H45" s="55">
        <f t="shared" si="0"/>
        <v>0</v>
      </c>
      <c r="I45" s="46">
        <f t="shared" si="1"/>
        <v>42690</v>
      </c>
      <c r="J45" s="8">
        <f>I45/48</f>
        <v>889.375</v>
      </c>
    </row>
    <row r="46" spans="1:12" x14ac:dyDescent="0.3">
      <c r="A46" s="30">
        <v>46</v>
      </c>
      <c r="B46" s="5" t="s">
        <v>42</v>
      </c>
      <c r="C46" s="3" t="s">
        <v>93</v>
      </c>
      <c r="D46" s="3" t="s">
        <v>92</v>
      </c>
      <c r="E46" s="3" t="s">
        <v>24</v>
      </c>
      <c r="F46" s="34">
        <v>42940</v>
      </c>
      <c r="G46" s="24">
        <v>0</v>
      </c>
      <c r="H46" s="55">
        <f t="shared" si="0"/>
        <v>0</v>
      </c>
      <c r="I46" s="46">
        <f t="shared" si="1"/>
        <v>42940</v>
      </c>
      <c r="J46" s="8">
        <f>I46/48</f>
        <v>894.58333333333337</v>
      </c>
    </row>
    <row r="47" spans="1:12" x14ac:dyDescent="0.3">
      <c r="A47" s="30">
        <v>47</v>
      </c>
      <c r="B47" s="5"/>
      <c r="C47" s="3"/>
      <c r="D47" s="3"/>
      <c r="E47" s="3"/>
      <c r="F47" s="28">
        <f>SUM(F45:F46)</f>
        <v>85630</v>
      </c>
      <c r="G47" s="23"/>
      <c r="H47" s="55"/>
      <c r="I47" s="49"/>
      <c r="J47" s="50"/>
      <c r="L47" s="13"/>
    </row>
    <row r="48" spans="1:12" x14ac:dyDescent="0.3">
      <c r="A48" s="30">
        <v>48</v>
      </c>
      <c r="B48" s="4" t="s">
        <v>17</v>
      </c>
      <c r="C48" s="3"/>
      <c r="D48" s="3"/>
      <c r="E48" s="3"/>
      <c r="F48" s="34"/>
      <c r="G48" s="6"/>
      <c r="H48" s="55"/>
      <c r="I48" s="46"/>
      <c r="J48" s="8"/>
      <c r="L48" s="13"/>
    </row>
    <row r="49" spans="1:12" x14ac:dyDescent="0.3">
      <c r="A49" s="30">
        <v>49</v>
      </c>
      <c r="B49" s="5" t="s">
        <v>25</v>
      </c>
      <c r="C49" s="3" t="s">
        <v>26</v>
      </c>
      <c r="D49" s="3" t="s">
        <v>23</v>
      </c>
      <c r="E49" s="3"/>
      <c r="F49" s="34">
        <v>42510</v>
      </c>
      <c r="G49" s="24">
        <v>0</v>
      </c>
      <c r="H49" s="55">
        <f t="shared" si="0"/>
        <v>0</v>
      </c>
      <c r="I49" s="46">
        <f t="shared" si="1"/>
        <v>42510</v>
      </c>
      <c r="J49" s="8">
        <f>I49/48</f>
        <v>885.625</v>
      </c>
    </row>
    <row r="50" spans="1:12" x14ac:dyDescent="0.3">
      <c r="A50" s="30">
        <v>50</v>
      </c>
      <c r="B50" s="5" t="s">
        <v>40</v>
      </c>
      <c r="C50" s="3" t="s">
        <v>97</v>
      </c>
      <c r="D50" s="3" t="s">
        <v>96</v>
      </c>
      <c r="E50" s="3" t="s">
        <v>24</v>
      </c>
      <c r="F50" s="34">
        <v>45995</v>
      </c>
      <c r="G50" s="24">
        <v>0</v>
      </c>
      <c r="H50" s="55">
        <f t="shared" si="0"/>
        <v>0</v>
      </c>
      <c r="I50" s="46">
        <f t="shared" si="1"/>
        <v>45995</v>
      </c>
      <c r="J50" s="8">
        <f>I50/48</f>
        <v>958.22916666666663</v>
      </c>
    </row>
    <row r="51" spans="1:12" x14ac:dyDescent="0.3">
      <c r="A51" s="30">
        <v>51</v>
      </c>
      <c r="B51" s="4"/>
      <c r="C51" s="3"/>
      <c r="D51" s="3"/>
      <c r="E51" s="3"/>
      <c r="F51" s="28">
        <f>SUM(F49:F50)</f>
        <v>88505</v>
      </c>
      <c r="G51" s="23"/>
      <c r="H51" s="55"/>
      <c r="I51" s="49"/>
      <c r="J51" s="50"/>
      <c r="L51" s="13"/>
    </row>
    <row r="52" spans="1:12" x14ac:dyDescent="0.3">
      <c r="A52" s="30">
        <v>52</v>
      </c>
      <c r="B52" s="4" t="s">
        <v>22</v>
      </c>
      <c r="C52" s="3"/>
      <c r="D52" s="3"/>
      <c r="E52" s="3"/>
      <c r="F52" s="34"/>
      <c r="G52" s="6"/>
      <c r="H52" s="55"/>
      <c r="I52" s="46"/>
      <c r="J52" s="8"/>
      <c r="L52" s="13"/>
    </row>
    <row r="53" spans="1:12" x14ac:dyDescent="0.3">
      <c r="A53" s="30">
        <v>53</v>
      </c>
      <c r="B53" s="5" t="s">
        <v>46</v>
      </c>
      <c r="C53" s="3" t="s">
        <v>100</v>
      </c>
      <c r="D53" s="3" t="s">
        <v>99</v>
      </c>
      <c r="E53" s="3" t="s">
        <v>24</v>
      </c>
      <c r="F53" s="43">
        <v>50995</v>
      </c>
      <c r="G53" s="24">
        <v>0</v>
      </c>
      <c r="H53" s="55">
        <f t="shared" si="0"/>
        <v>0</v>
      </c>
      <c r="I53" s="46">
        <f t="shared" si="1"/>
        <v>50995</v>
      </c>
      <c r="J53" s="8">
        <f>I53/48</f>
        <v>1062.3958333333333</v>
      </c>
    </row>
    <row r="54" spans="1:12" x14ac:dyDescent="0.3">
      <c r="A54" s="30">
        <v>54</v>
      </c>
      <c r="B54" s="5" t="s">
        <v>45</v>
      </c>
      <c r="C54" s="3" t="s">
        <v>98</v>
      </c>
      <c r="D54" s="3" t="s">
        <v>99</v>
      </c>
      <c r="E54" s="3" t="s">
        <v>24</v>
      </c>
      <c r="F54" s="34">
        <v>45995</v>
      </c>
      <c r="G54" s="24">
        <v>0</v>
      </c>
      <c r="H54" s="55">
        <f t="shared" si="0"/>
        <v>0</v>
      </c>
      <c r="I54" s="46">
        <f t="shared" si="1"/>
        <v>45995</v>
      </c>
      <c r="J54" s="8">
        <f>I54/48</f>
        <v>958.22916666666663</v>
      </c>
    </row>
    <row r="55" spans="1:12" x14ac:dyDescent="0.3">
      <c r="A55" s="30">
        <v>55</v>
      </c>
      <c r="B55" s="5"/>
      <c r="C55" s="3"/>
      <c r="D55" s="3"/>
      <c r="E55" s="3"/>
      <c r="F55" s="28">
        <f>SUM(F53:F54)</f>
        <v>96990</v>
      </c>
      <c r="G55" s="23"/>
      <c r="H55" s="55"/>
      <c r="I55" s="49"/>
      <c r="J55" s="50"/>
      <c r="L55" s="13"/>
    </row>
    <row r="56" spans="1:12" x14ac:dyDescent="0.3">
      <c r="A56" s="30">
        <v>56</v>
      </c>
      <c r="B56" s="4" t="s">
        <v>18</v>
      </c>
      <c r="C56" s="3"/>
      <c r="D56" s="3"/>
      <c r="E56" s="3"/>
      <c r="F56" s="34"/>
      <c r="G56" s="6"/>
      <c r="H56" s="55"/>
      <c r="I56" s="46"/>
      <c r="J56" s="8"/>
      <c r="L56" s="13"/>
    </row>
    <row r="57" spans="1:12" x14ac:dyDescent="0.3">
      <c r="A57" s="30">
        <v>57</v>
      </c>
      <c r="B57" s="5" t="s">
        <v>19</v>
      </c>
      <c r="C57" s="3" t="s">
        <v>21</v>
      </c>
      <c r="D57" s="3" t="s">
        <v>20</v>
      </c>
      <c r="E57" s="3" t="s">
        <v>24</v>
      </c>
      <c r="F57" s="34">
        <v>37290</v>
      </c>
      <c r="G57" s="24">
        <v>0</v>
      </c>
      <c r="H57" s="55">
        <f t="shared" si="0"/>
        <v>0</v>
      </c>
      <c r="I57" s="46">
        <f t="shared" si="1"/>
        <v>37290</v>
      </c>
      <c r="J57" s="8">
        <f>I57/48</f>
        <v>776.875</v>
      </c>
      <c r="L57" s="13"/>
    </row>
    <row r="58" spans="1:12" x14ac:dyDescent="0.3">
      <c r="A58" s="30">
        <v>58</v>
      </c>
      <c r="B58" s="5" t="s">
        <v>47</v>
      </c>
      <c r="C58" s="3" t="s">
        <v>101</v>
      </c>
      <c r="D58" s="3" t="s">
        <v>102</v>
      </c>
      <c r="E58" s="3" t="s">
        <v>24</v>
      </c>
      <c r="F58" s="34">
        <v>47990</v>
      </c>
      <c r="G58" s="24">
        <v>0</v>
      </c>
      <c r="H58" s="55">
        <f t="shared" si="0"/>
        <v>0</v>
      </c>
      <c r="I58" s="46">
        <f t="shared" si="1"/>
        <v>47990</v>
      </c>
      <c r="J58" s="8">
        <f>I58/48</f>
        <v>999.79166666666663</v>
      </c>
    </row>
    <row r="59" spans="1:12" x14ac:dyDescent="0.3">
      <c r="A59" s="30">
        <v>59</v>
      </c>
      <c r="B59" s="5"/>
      <c r="C59" s="3"/>
      <c r="D59" s="3"/>
      <c r="E59" s="3"/>
      <c r="F59" s="28">
        <f>SUM(F57:F58)</f>
        <v>85280</v>
      </c>
      <c r="G59" s="45"/>
      <c r="H59" s="55">
        <f t="shared" si="0"/>
        <v>0</v>
      </c>
      <c r="I59" s="49"/>
      <c r="J59" s="8"/>
    </row>
    <row r="60" spans="1:12" x14ac:dyDescent="0.3">
      <c r="A60" s="30">
        <v>60</v>
      </c>
      <c r="B60" s="4" t="s">
        <v>104</v>
      </c>
      <c r="C60" s="3"/>
      <c r="D60" s="3"/>
      <c r="E60" s="3"/>
      <c r="F60" s="34"/>
      <c r="G60" s="45"/>
      <c r="H60" s="55">
        <f t="shared" si="0"/>
        <v>0</v>
      </c>
      <c r="I60" s="46"/>
      <c r="J60" s="8"/>
    </row>
    <row r="61" spans="1:12" x14ac:dyDescent="0.3">
      <c r="A61" s="30">
        <v>61</v>
      </c>
      <c r="B61" s="5" t="s">
        <v>105</v>
      </c>
      <c r="C61" s="3" t="s">
        <v>106</v>
      </c>
      <c r="D61" s="3" t="s">
        <v>107</v>
      </c>
      <c r="E61" s="3" t="s">
        <v>24</v>
      </c>
      <c r="F61" s="34">
        <v>51200</v>
      </c>
      <c r="G61" s="24">
        <v>0</v>
      </c>
      <c r="H61" s="55">
        <f t="shared" si="0"/>
        <v>0</v>
      </c>
      <c r="I61" s="46">
        <f t="shared" si="1"/>
        <v>51200</v>
      </c>
      <c r="J61" s="8">
        <f>I61/48</f>
        <v>1066.6666666666667</v>
      </c>
    </row>
    <row r="62" spans="1:12" x14ac:dyDescent="0.3">
      <c r="A62" s="30">
        <v>62</v>
      </c>
      <c r="B62" s="5"/>
      <c r="C62" s="3"/>
      <c r="D62" s="3"/>
      <c r="E62" s="3"/>
      <c r="F62" s="28">
        <f>SUM(F61:F61)</f>
        <v>51200</v>
      </c>
      <c r="G62" s="45"/>
      <c r="H62" s="55"/>
      <c r="I62" s="49"/>
      <c r="J62" s="8"/>
    </row>
    <row r="63" spans="1:12" x14ac:dyDescent="0.3">
      <c r="A63" s="30">
        <v>63</v>
      </c>
      <c r="B63" s="5"/>
      <c r="C63" s="3"/>
      <c r="D63" s="3"/>
      <c r="E63" s="3"/>
      <c r="F63" s="28"/>
      <c r="G63" s="23"/>
      <c r="H63" s="10"/>
      <c r="I63" s="10"/>
      <c r="J63" s="50"/>
      <c r="L63" s="13"/>
    </row>
    <row r="64" spans="1:12" x14ac:dyDescent="0.3">
      <c r="A64" s="31">
        <v>64</v>
      </c>
      <c r="B64" s="62" t="s">
        <v>111</v>
      </c>
      <c r="C64" s="62"/>
      <c r="D64" s="3"/>
      <c r="E64" s="3"/>
      <c r="F64" s="38">
        <f>F6+F9+F13+F18+F23+F27+F29+F33+F38+F42+F47+F51+F55+F59+F62</f>
        <v>1126983</v>
      </c>
      <c r="G64" s="5"/>
      <c r="H64" s="10"/>
      <c r="I64" s="10">
        <f>SUM(I3:I63)</f>
        <v>1126983</v>
      </c>
      <c r="J64" s="2"/>
      <c r="L64" s="13"/>
    </row>
    <row r="65" spans="1:10" x14ac:dyDescent="0.3">
      <c r="A65" s="31">
        <v>65</v>
      </c>
      <c r="B65" s="63" t="s">
        <v>114</v>
      </c>
      <c r="C65" s="64"/>
      <c r="D65" s="3"/>
      <c r="E65" s="5"/>
      <c r="F65" s="37"/>
      <c r="G65" s="5"/>
      <c r="H65" s="49">
        <f>SUM(H3:H64)</f>
        <v>0</v>
      </c>
      <c r="J65" s="2"/>
    </row>
    <row r="66" spans="1:10" x14ac:dyDescent="0.3">
      <c r="A66" s="31">
        <v>66</v>
      </c>
      <c r="B66" s="65" t="s">
        <v>116</v>
      </c>
      <c r="C66" s="65"/>
      <c r="D66" s="5"/>
      <c r="E66" s="5"/>
      <c r="F66" s="37"/>
      <c r="G66" s="56">
        <f>H65/F64</f>
        <v>0</v>
      </c>
      <c r="I66" s="5"/>
      <c r="J66" s="2"/>
    </row>
    <row r="67" spans="1:10" x14ac:dyDescent="0.3">
      <c r="A67" s="31">
        <v>67</v>
      </c>
      <c r="B67" s="60"/>
      <c r="C67" s="60"/>
      <c r="D67" s="5"/>
      <c r="E67" s="5"/>
      <c r="F67" s="39"/>
      <c r="G67" s="5"/>
      <c r="H67" s="5"/>
      <c r="I67" s="5"/>
      <c r="J67" s="2"/>
    </row>
    <row r="68" spans="1:10" x14ac:dyDescent="0.3">
      <c r="A68" s="30">
        <v>68</v>
      </c>
      <c r="B68" s="59" t="s">
        <v>117</v>
      </c>
      <c r="C68" s="60"/>
      <c r="D68" s="60"/>
      <c r="E68" s="60"/>
      <c r="F68" s="60"/>
      <c r="G68" s="60"/>
      <c r="H68" s="60"/>
      <c r="I68" s="60"/>
      <c r="J68" s="61"/>
    </row>
    <row r="69" spans="1:10" ht="14.4" customHeight="1" thickBot="1" x14ac:dyDescent="0.35">
      <c r="A69" s="32">
        <v>69</v>
      </c>
      <c r="B69" s="57" t="s">
        <v>39</v>
      </c>
      <c r="C69" s="57"/>
      <c r="D69" s="57"/>
      <c r="E69" s="57"/>
      <c r="F69" s="57"/>
      <c r="G69" s="57"/>
      <c r="H69" s="57"/>
      <c r="I69" s="57"/>
      <c r="J69" s="58"/>
    </row>
    <row r="70" spans="1:10" ht="13.5" thickTop="1" x14ac:dyDescent="0.3"/>
    <row r="71" spans="1:10" x14ac:dyDescent="0.3">
      <c r="F71" s="41"/>
    </row>
    <row r="72" spans="1:10" x14ac:dyDescent="0.3">
      <c r="B72" s="51" t="s">
        <v>118</v>
      </c>
      <c r="C72" s="52">
        <f>F64*1.1</f>
        <v>1239681.3</v>
      </c>
      <c r="G72" s="13"/>
    </row>
    <row r="73" spans="1:10" x14ac:dyDescent="0.3">
      <c r="B73" s="53" t="s">
        <v>119</v>
      </c>
      <c r="C73" s="54">
        <f>(C72/100)*2.5</f>
        <v>30992.032500000001</v>
      </c>
      <c r="G73" s="13"/>
    </row>
    <row r="74" spans="1:10" x14ac:dyDescent="0.3">
      <c r="C74" s="11"/>
    </row>
    <row r="75" spans="1:10" x14ac:dyDescent="0.3">
      <c r="C75" s="11"/>
      <c r="D75" s="13"/>
      <c r="F75" s="42"/>
      <c r="H75" s="12"/>
      <c r="I75" s="22"/>
    </row>
    <row r="76" spans="1:10" x14ac:dyDescent="0.3">
      <c r="C76" s="14"/>
      <c r="D76" s="13"/>
    </row>
    <row r="77" spans="1:10" x14ac:dyDescent="0.3">
      <c r="C77" s="14"/>
      <c r="D77" s="13"/>
      <c r="J77" s="13"/>
    </row>
    <row r="78" spans="1:10" x14ac:dyDescent="0.3">
      <c r="C78" s="11"/>
      <c r="D78" s="13"/>
    </row>
  </sheetData>
  <mergeCells count="6">
    <mergeCell ref="B69:J69"/>
    <mergeCell ref="B68:J68"/>
    <mergeCell ref="B64:C64"/>
    <mergeCell ref="B65:C65"/>
    <mergeCell ref="B66:C66"/>
    <mergeCell ref="B67:C67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 Wagenparkbeheer Omroep Rijnmond</dc:title>
  <dc:creator>Jacques van Berkel</dc:creator>
  <cp:lastModifiedBy>Jacques van Berkel</cp:lastModifiedBy>
  <cp:lastPrinted>2023-11-24T12:23:18Z</cp:lastPrinted>
  <dcterms:created xsi:type="dcterms:W3CDTF">2018-08-13T11:36:53Z</dcterms:created>
  <dcterms:modified xsi:type="dcterms:W3CDTF">2023-11-24T16:42:30Z</dcterms:modified>
</cp:coreProperties>
</file>