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7 Categorie Management\Catering en Warme Dranken\02. Aanbestedingen\2.1 Catering\2023 CAT en WDA - Belastingdienst (voorheen '2020')\Herziening prijsformulier\"/>
    </mc:Choice>
  </mc:AlternateContent>
  <xr:revisionPtr revIDLastSave="0" documentId="13_ncr:1_{35FCF62F-A787-4BC4-8153-3F3E6CEB121F}" xr6:coauthVersionLast="47" xr6:coauthVersionMax="47" xr10:uidLastSave="{00000000-0000-0000-0000-000000000000}"/>
  <bookViews>
    <workbookView xWindow="-120" yWindow="-120" windowWidth="77040" windowHeight="21240" xr2:uid="{E21FDCAA-13AA-4C6B-A39B-0817BF921C0A}"/>
  </bookViews>
  <sheets>
    <sheet name="Inhoudsopgave" sheetId="2" r:id="rId1"/>
    <sheet name="ALM, W. Dreesweg (La Defense)" sheetId="5" r:id="rId2"/>
    <sheet name="ASD, Kingsfordweg 1" sheetId="6" r:id="rId3"/>
    <sheet name="ASD, Orlyplein 24" sheetId="7" r:id="rId4"/>
    <sheet name="DH, Prinses Beatrixlaan 512" sheetId="8" r:id="rId5"/>
    <sheet name="HDR, Nieuweweg 3A" sheetId="9" r:id="rId6"/>
    <sheet name="HFD, Capellalaan 1-17" sheetId="10" r:id="rId7"/>
    <sheet name="HN, Nieuwe Steen 4" sheetId="11" r:id="rId8"/>
    <sheet name="SHL, Evert vd Beekstraat 384" sheetId="12" r:id="rId9"/>
    <sheet name="SHL, Folkstoneweg 98" sheetId="13" r:id="rId10"/>
    <sheet name="SHL, Vertrekpas 1- 260 D-Toren" sheetId="19" r:id="rId11"/>
    <sheet name="SHL-R, Beechavenue 82_100" sheetId="20" r:id="rId12"/>
    <sheet name="UTR, Graadt van Roggenweg 200" sheetId="22" r:id="rId13"/>
    <sheet name="UTR, Graadt van Roggenweg 336" sheetId="23" r:id="rId14"/>
    <sheet name="UTR, Graadt van Roggenweg 400" sheetId="24" r:id="rId15"/>
    <sheet name="UTR, Graadt van Roggenweg 500" sheetId="25" r:id="rId16"/>
    <sheet name="UTR, Herman Gorterstraat 5" sheetId="36" r:id="rId17"/>
    <sheet name="UTR, Nijenoord 6" sheetId="21" r:id="rId18"/>
    <sheet name="UTR, Orteliuslaan 1000" sheetId="26" r:id="rId19"/>
    <sheet name="UTR, St.-Jacobsstraat 16" sheetId="27" r:id="rId20"/>
    <sheet name="UTR, St.-Jacobsstraat 200" sheetId="28" r:id="rId21"/>
    <sheet name="UTR, Tiberdreef 12-24" sheetId="29" r:id="rId22"/>
    <sheet name="Vaste aanneemsommen locaties" sheetId="33" r:id="rId23"/>
    <sheet name="Drankenvoorzieningen" sheetId="34" r:id="rId24"/>
    <sheet name="Inschrijfprijs" sheetId="35" r:id="rId25"/>
    <sheet name="Overzicht perceel Noordwest" sheetId="1" r:id="rId26"/>
  </sheets>
  <externalReferences>
    <externalReference r:id="rId27"/>
  </externalReferences>
  <definedNames>
    <definedName name="_xlnm._FilterDatabase" localSheetId="23" hidden="1">Drankenvoorzieningen!$A$6:$AV$6</definedName>
    <definedName name="_xlnm._FilterDatabase" localSheetId="25" hidden="1">'Overzicht perceel Noordwest'!$A$6:$S$6</definedName>
    <definedName name="Brongegevens">'[1]Overzicht perceel Zuid'!$A$7:$AJ$51</definedName>
    <definedName name="brongegevensNW" localSheetId="23">Drankenvoorzieningen!$A$7:$O$27</definedName>
    <definedName name="brongegevensNW">'Overzicht perceel Noordwest'!$A$7:$S$27</definedName>
    <definedName name="Index_Sheet_Kutool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5" l="1"/>
  <c r="BG48" i="34"/>
  <c r="BD43" i="34"/>
  <c r="BF43" i="34" s="1"/>
  <c r="BD42" i="34"/>
  <c r="BF42" i="34" s="1"/>
  <c r="BD41" i="34"/>
  <c r="BD44" i="34" s="1"/>
  <c r="BD36" i="34"/>
  <c r="BD37" i="34" s="1"/>
  <c r="BE35" i="34"/>
  <c r="BG35" i="34" s="1"/>
  <c r="BE34" i="34"/>
  <c r="BE36" i="34" s="1"/>
  <c r="BI50" i="34" s="1"/>
  <c r="AI28" i="34"/>
  <c r="AH28" i="34"/>
  <c r="AG28" i="34"/>
  <c r="AE28" i="34"/>
  <c r="AD28" i="34"/>
  <c r="AB28" i="34"/>
  <c r="AA28" i="34"/>
  <c r="Z28" i="34"/>
  <c r="X28" i="34"/>
  <c r="W28" i="34"/>
  <c r="U28" i="34"/>
  <c r="T28" i="34"/>
  <c r="S28" i="34"/>
  <c r="Q28" i="34"/>
  <c r="P28" i="34"/>
  <c r="R8" i="34"/>
  <c r="V8" i="34" s="1"/>
  <c r="Y8" i="34"/>
  <c r="AC8" i="34" s="1"/>
  <c r="AF8" i="34"/>
  <c r="AJ8" i="34"/>
  <c r="AN8" i="34"/>
  <c r="AP8" i="34" s="1"/>
  <c r="AQ8" i="34"/>
  <c r="AS8" i="34" s="1"/>
  <c r="AT8" i="34"/>
  <c r="AV8" i="34" s="1"/>
  <c r="R9" i="34"/>
  <c r="V9" i="34"/>
  <c r="Y9" i="34"/>
  <c r="AC9" i="34"/>
  <c r="AF9" i="34"/>
  <c r="AJ9" i="34" s="1"/>
  <c r="AN9" i="34"/>
  <c r="AP9" i="34" s="1"/>
  <c r="AQ9" i="34"/>
  <c r="AS9" i="34" s="1"/>
  <c r="AT9" i="34"/>
  <c r="AV9" i="34" s="1"/>
  <c r="R10" i="34"/>
  <c r="V10" i="34"/>
  <c r="Y10" i="34"/>
  <c r="AC10" i="34"/>
  <c r="AF10" i="34"/>
  <c r="AJ10" i="34"/>
  <c r="AK10" i="34"/>
  <c r="AM10" i="34" s="1"/>
  <c r="AN10" i="34"/>
  <c r="AP10" i="34" s="1"/>
  <c r="AQ10" i="34"/>
  <c r="AS10" i="34" s="1"/>
  <c r="AT10" i="34"/>
  <c r="AV10" i="34"/>
  <c r="R11" i="34"/>
  <c r="V11" i="34" s="1"/>
  <c r="Y11" i="34"/>
  <c r="AC11" i="34" s="1"/>
  <c r="AF11" i="34"/>
  <c r="AJ11" i="34"/>
  <c r="AN11" i="34"/>
  <c r="AP11" i="34"/>
  <c r="AQ11" i="34"/>
  <c r="AS11" i="34"/>
  <c r="AT11" i="34"/>
  <c r="AV11" i="34"/>
  <c r="R12" i="34"/>
  <c r="V12" i="34"/>
  <c r="Y12" i="34"/>
  <c r="AC12" i="34"/>
  <c r="AF12" i="34"/>
  <c r="AJ12" i="34"/>
  <c r="AK12" i="34"/>
  <c r="AM12" i="34"/>
  <c r="AN12" i="34"/>
  <c r="AP12" i="34" s="1"/>
  <c r="AQ12" i="34"/>
  <c r="AS12" i="34"/>
  <c r="AT12" i="34"/>
  <c r="AV12" i="34"/>
  <c r="R13" i="34"/>
  <c r="V13" i="34"/>
  <c r="Y13" i="34"/>
  <c r="AC13" i="34" s="1"/>
  <c r="AF13" i="34"/>
  <c r="AJ13" i="34" s="1"/>
  <c r="AN13" i="34"/>
  <c r="AP13" i="34"/>
  <c r="AQ13" i="34"/>
  <c r="AS13" i="34"/>
  <c r="AT13" i="34"/>
  <c r="AV13" i="34"/>
  <c r="R14" i="34"/>
  <c r="V14" i="34" s="1"/>
  <c r="Y14" i="34"/>
  <c r="AC14" i="34"/>
  <c r="AF14" i="34"/>
  <c r="AJ14" i="34"/>
  <c r="AN14" i="34"/>
  <c r="AP14" i="34" s="1"/>
  <c r="AQ14" i="34"/>
  <c r="AS14" i="34"/>
  <c r="AT14" i="34"/>
  <c r="AT28" i="34" s="1"/>
  <c r="AV14" i="34"/>
  <c r="R15" i="34"/>
  <c r="V15" i="34" s="1"/>
  <c r="Y15" i="34"/>
  <c r="AC15" i="34"/>
  <c r="AF15" i="34"/>
  <c r="AJ15" i="34" s="1"/>
  <c r="AN15" i="34"/>
  <c r="AP15" i="34" s="1"/>
  <c r="AQ15" i="34"/>
  <c r="AS15" i="34"/>
  <c r="AT15" i="34"/>
  <c r="AV15" i="34"/>
  <c r="R16" i="34"/>
  <c r="V16" i="34"/>
  <c r="AK16" i="34" s="1"/>
  <c r="Y16" i="34"/>
  <c r="AC16" i="34"/>
  <c r="AF16" i="34"/>
  <c r="AJ16" i="34"/>
  <c r="AN16" i="34"/>
  <c r="AP16" i="34"/>
  <c r="AQ16" i="34"/>
  <c r="AS16" i="34"/>
  <c r="AT16" i="34"/>
  <c r="AV16" i="34" s="1"/>
  <c r="R17" i="34"/>
  <c r="V17" i="34" s="1"/>
  <c r="Y17" i="34"/>
  <c r="AC17" i="34" s="1"/>
  <c r="AF17" i="34"/>
  <c r="AJ17" i="34"/>
  <c r="AN17" i="34"/>
  <c r="AP17" i="34"/>
  <c r="AQ17" i="34"/>
  <c r="AS17" i="34"/>
  <c r="AT17" i="34"/>
  <c r="AV17" i="34"/>
  <c r="R18" i="34"/>
  <c r="V18" i="34"/>
  <c r="Y18" i="34"/>
  <c r="AC18" i="34"/>
  <c r="AF18" i="34"/>
  <c r="AJ18" i="34" s="1"/>
  <c r="AN18" i="34"/>
  <c r="AP18" i="34" s="1"/>
  <c r="AQ18" i="34"/>
  <c r="AS18" i="34"/>
  <c r="AT18" i="34"/>
  <c r="AV18" i="34" s="1"/>
  <c r="R19" i="34"/>
  <c r="V19" i="34"/>
  <c r="Y19" i="34"/>
  <c r="AC19" i="34" s="1"/>
  <c r="AF19" i="34"/>
  <c r="AJ19" i="34"/>
  <c r="AN19" i="34"/>
  <c r="AP19" i="34"/>
  <c r="AQ19" i="34"/>
  <c r="AS19" i="34"/>
  <c r="AT19" i="34"/>
  <c r="AV19" i="34"/>
  <c r="R20" i="34"/>
  <c r="V20" i="34" s="1"/>
  <c r="Y20" i="34"/>
  <c r="AC20" i="34" s="1"/>
  <c r="AF20" i="34"/>
  <c r="AJ20" i="34"/>
  <c r="AN20" i="34"/>
  <c r="AP20" i="34"/>
  <c r="AQ20" i="34"/>
  <c r="AS20" i="34" s="1"/>
  <c r="AT20" i="34"/>
  <c r="AV20" i="34" s="1"/>
  <c r="R21" i="34"/>
  <c r="V21" i="34"/>
  <c r="Y21" i="34"/>
  <c r="AC21" i="34" s="1"/>
  <c r="AF21" i="34"/>
  <c r="AJ21" i="34"/>
  <c r="AN21" i="34"/>
  <c r="AP21" i="34" s="1"/>
  <c r="AQ21" i="34"/>
  <c r="AS21" i="34"/>
  <c r="AT21" i="34"/>
  <c r="AV21" i="34"/>
  <c r="R22" i="34"/>
  <c r="V22" i="34"/>
  <c r="Y22" i="34"/>
  <c r="AC22" i="34" s="1"/>
  <c r="AF22" i="34"/>
  <c r="AJ22" i="34"/>
  <c r="AN22" i="34"/>
  <c r="AP22" i="34"/>
  <c r="AQ22" i="34"/>
  <c r="AS22" i="34" s="1"/>
  <c r="AT22" i="34"/>
  <c r="AV22" i="34"/>
  <c r="R23" i="34"/>
  <c r="V23" i="34" s="1"/>
  <c r="Y23" i="34"/>
  <c r="AC23" i="34"/>
  <c r="AF23" i="34"/>
  <c r="AJ23" i="34"/>
  <c r="AN23" i="34"/>
  <c r="AP23" i="34"/>
  <c r="AQ23" i="34"/>
  <c r="AS23" i="34"/>
  <c r="AT23" i="34"/>
  <c r="AV23" i="34" s="1"/>
  <c r="R24" i="34"/>
  <c r="V24" i="34"/>
  <c r="Y24" i="34"/>
  <c r="AC24" i="34" s="1"/>
  <c r="AF24" i="34"/>
  <c r="AJ24" i="34"/>
  <c r="AN24" i="34"/>
  <c r="AP24" i="34" s="1"/>
  <c r="AQ24" i="34"/>
  <c r="AS24" i="34" s="1"/>
  <c r="AT24" i="34"/>
  <c r="AV24" i="34"/>
  <c r="R25" i="34"/>
  <c r="V25" i="34" s="1"/>
  <c r="AK25" i="34" s="1"/>
  <c r="Y25" i="34"/>
  <c r="AC25" i="34"/>
  <c r="AF25" i="34"/>
  <c r="AJ25" i="34"/>
  <c r="AN25" i="34"/>
  <c r="AP25" i="34"/>
  <c r="AQ25" i="34"/>
  <c r="AS25" i="34"/>
  <c r="AT25" i="34"/>
  <c r="AV25" i="34"/>
  <c r="R26" i="34"/>
  <c r="V26" i="34" s="1"/>
  <c r="Y26" i="34"/>
  <c r="AC26" i="34"/>
  <c r="AF26" i="34"/>
  <c r="AJ26" i="34"/>
  <c r="AN26" i="34"/>
  <c r="AP26" i="34" s="1"/>
  <c r="AQ26" i="34"/>
  <c r="AS26" i="34"/>
  <c r="AT26" i="34"/>
  <c r="AV26" i="34" s="1"/>
  <c r="R27" i="34"/>
  <c r="V27" i="34"/>
  <c r="Y27" i="34"/>
  <c r="AC27" i="34"/>
  <c r="AF27" i="34"/>
  <c r="AJ27" i="34"/>
  <c r="AK27" i="34"/>
  <c r="AM27" i="34"/>
  <c r="AN27" i="34"/>
  <c r="AP27" i="34" s="1"/>
  <c r="AQ27" i="34"/>
  <c r="AS27" i="34"/>
  <c r="AT27" i="34"/>
  <c r="AV27" i="34"/>
  <c r="AT7" i="34"/>
  <c r="AV7" i="34" s="1"/>
  <c r="AQ7" i="34"/>
  <c r="AQ28" i="34" s="1"/>
  <c r="AN7" i="34"/>
  <c r="AP7" i="34" s="1"/>
  <c r="AF7" i="34"/>
  <c r="AJ7" i="34" s="1"/>
  <c r="Y7" i="34"/>
  <c r="AC7" i="34" s="1"/>
  <c r="R7" i="34"/>
  <c r="R28" i="34" s="1"/>
  <c r="BF41" i="34" l="1"/>
  <c r="BF44" i="34" s="1"/>
  <c r="BG34" i="34"/>
  <c r="BG36" i="34" s="1"/>
  <c r="BI52" i="34" s="1"/>
  <c r="AK22" i="34"/>
  <c r="AM25" i="34"/>
  <c r="AW25" i="34"/>
  <c r="AK21" i="34"/>
  <c r="AK15" i="34"/>
  <c r="AK24" i="34"/>
  <c r="AK19" i="34"/>
  <c r="AC28" i="34"/>
  <c r="AK18" i="34"/>
  <c r="AJ28" i="34"/>
  <c r="AK9" i="34"/>
  <c r="AM16" i="34"/>
  <c r="AW16" i="34"/>
  <c r="AV28" i="34"/>
  <c r="AK13" i="34"/>
  <c r="V7" i="34"/>
  <c r="V28" i="34" s="1"/>
  <c r="Y28" i="34"/>
  <c r="AK17" i="34"/>
  <c r="AM17" i="34" s="1"/>
  <c r="AX17" i="34" s="1"/>
  <c r="AK11" i="34"/>
  <c r="AW10" i="34"/>
  <c r="AS7" i="34"/>
  <c r="AS28" i="34" s="1"/>
  <c r="AK26" i="34"/>
  <c r="AM26" i="34" s="1"/>
  <c r="AX26" i="34" s="1"/>
  <c r="AF28" i="34"/>
  <c r="AN28" i="34"/>
  <c r="AW12" i="34"/>
  <c r="AK14" i="34"/>
  <c r="AW27" i="34"/>
  <c r="AK23" i="34"/>
  <c r="AK20" i="34"/>
  <c r="AW20" i="34" s="1"/>
  <c r="AX12" i="34"/>
  <c r="AX10" i="34"/>
  <c r="AX16" i="34"/>
  <c r="AX27" i="34"/>
  <c r="AX25" i="34"/>
  <c r="AP28" i="34"/>
  <c r="AM11" i="34"/>
  <c r="AX11" i="34" s="1"/>
  <c r="AW11" i="34"/>
  <c r="AM23" i="34"/>
  <c r="AX23" i="34" s="1"/>
  <c r="AW23" i="34"/>
  <c r="AM20" i="34"/>
  <c r="AX20" i="34" s="1"/>
  <c r="AM14" i="34"/>
  <c r="AX14" i="34" s="1"/>
  <c r="AW14" i="34"/>
  <c r="AK8" i="34"/>
  <c r="AK7" i="34" l="1"/>
  <c r="AK28" i="34" s="1"/>
  <c r="AW24" i="34"/>
  <c r="AM24" i="34"/>
  <c r="AX24" i="34" s="1"/>
  <c r="AW18" i="34"/>
  <c r="AM18" i="34"/>
  <c r="AX18" i="34" s="1"/>
  <c r="AW15" i="34"/>
  <c r="AM15" i="34"/>
  <c r="AX15" i="34" s="1"/>
  <c r="AW21" i="34"/>
  <c r="AM21" i="34"/>
  <c r="AX21" i="34" s="1"/>
  <c r="AM13" i="34"/>
  <c r="AX13" i="34" s="1"/>
  <c r="AW13" i="34"/>
  <c r="AW17" i="34"/>
  <c r="AM19" i="34"/>
  <c r="AX19" i="34" s="1"/>
  <c r="AW19" i="34"/>
  <c r="AW9" i="34"/>
  <c r="AM9" i="34"/>
  <c r="AX9" i="34" s="1"/>
  <c r="AW26" i="34"/>
  <c r="AM22" i="34"/>
  <c r="AX22" i="34" s="1"/>
  <c r="AW22" i="34"/>
  <c r="AM8" i="34"/>
  <c r="AW8" i="34"/>
  <c r="AW7" i="34"/>
  <c r="AM7" i="34"/>
  <c r="AX7" i="34" s="1"/>
  <c r="AX8" i="34" l="1"/>
  <c r="AM28" i="34"/>
  <c r="F18" i="33" l="1"/>
  <c r="E18" i="33"/>
  <c r="D18" i="33"/>
  <c r="C18" i="33"/>
  <c r="B18" i="33"/>
  <c r="G60" i="36"/>
  <c r="G61" i="36" s="1"/>
  <c r="I59" i="36"/>
  <c r="I58" i="36"/>
  <c r="I57" i="36"/>
  <c r="I56" i="36"/>
  <c r="I55" i="36"/>
  <c r="I60" i="36" s="1"/>
  <c r="G52" i="36"/>
  <c r="I51" i="36"/>
  <c r="I50" i="36"/>
  <c r="I49" i="36"/>
  <c r="I48" i="36"/>
  <c r="I47" i="36"/>
  <c r="I52" i="36" s="1"/>
  <c r="I41" i="36"/>
  <c r="G41" i="36"/>
  <c r="I40" i="36"/>
  <c r="I39" i="36"/>
  <c r="I38" i="36"/>
  <c r="I37" i="36"/>
  <c r="I36" i="36"/>
  <c r="I35" i="36"/>
  <c r="G32" i="36"/>
  <c r="I31" i="36"/>
  <c r="I30" i="36"/>
  <c r="I29" i="36"/>
  <c r="I28" i="36"/>
  <c r="I27" i="36"/>
  <c r="I32" i="36" s="1"/>
  <c r="G23" i="36"/>
  <c r="I23" i="36" s="1"/>
  <c r="F23" i="36"/>
  <c r="I22" i="36"/>
  <c r="G22" i="36"/>
  <c r="F22" i="36"/>
  <c r="G21" i="36"/>
  <c r="I21" i="36" s="1"/>
  <c r="F21" i="36"/>
  <c r="G20" i="36"/>
  <c r="I20" i="36" s="1"/>
  <c r="F20" i="36"/>
  <c r="G19" i="36"/>
  <c r="I19" i="36" s="1"/>
  <c r="F19" i="36"/>
  <c r="G18" i="36"/>
  <c r="I18" i="36" s="1"/>
  <c r="F18" i="36"/>
  <c r="G17" i="36"/>
  <c r="I17" i="36" s="1"/>
  <c r="F17" i="36"/>
  <c r="G16" i="36"/>
  <c r="I16" i="36" s="1"/>
  <c r="F16" i="36"/>
  <c r="G15" i="36"/>
  <c r="I15" i="36" s="1"/>
  <c r="F15" i="36"/>
  <c r="G14" i="36"/>
  <c r="G24" i="36" s="1"/>
  <c r="G42" i="36" s="1"/>
  <c r="F14" i="36"/>
  <c r="F24" i="36" s="1"/>
  <c r="A3" i="35"/>
  <c r="F3" i="33"/>
  <c r="F4" i="33"/>
  <c r="F5" i="33"/>
  <c r="F6" i="33"/>
  <c r="F7" i="33"/>
  <c r="F8" i="33"/>
  <c r="F9" i="33"/>
  <c r="F10" i="33"/>
  <c r="F11" i="33"/>
  <c r="F12" i="33"/>
  <c r="F13" i="33"/>
  <c r="F19" i="33"/>
  <c r="F14" i="33"/>
  <c r="F15" i="33"/>
  <c r="F16" i="33"/>
  <c r="F17" i="33"/>
  <c r="F20" i="33"/>
  <c r="F21" i="33"/>
  <c r="F22" i="33"/>
  <c r="F23" i="33"/>
  <c r="E3" i="33"/>
  <c r="E4" i="33"/>
  <c r="E5" i="33"/>
  <c r="E6" i="33"/>
  <c r="E7" i="33"/>
  <c r="E8" i="33"/>
  <c r="E9" i="33"/>
  <c r="E10" i="33"/>
  <c r="E11" i="33"/>
  <c r="E12" i="33"/>
  <c r="E13" i="33"/>
  <c r="E19" i="33"/>
  <c r="E14" i="33"/>
  <c r="E15" i="33"/>
  <c r="E16" i="33"/>
  <c r="E17" i="33"/>
  <c r="E20" i="33"/>
  <c r="E21" i="33"/>
  <c r="E22" i="33"/>
  <c r="E23" i="33"/>
  <c r="D3" i="33"/>
  <c r="D4" i="33"/>
  <c r="D5" i="33"/>
  <c r="D6" i="33"/>
  <c r="D7" i="33"/>
  <c r="D8" i="33"/>
  <c r="D9" i="33"/>
  <c r="D10" i="33"/>
  <c r="D11" i="33"/>
  <c r="D12" i="33"/>
  <c r="D13" i="33"/>
  <c r="D19" i="33"/>
  <c r="D14" i="33"/>
  <c r="D15" i="33"/>
  <c r="D16" i="33"/>
  <c r="D17" i="33"/>
  <c r="D20" i="33"/>
  <c r="D21" i="33"/>
  <c r="D22" i="33"/>
  <c r="D23" i="33"/>
  <c r="C3" i="33"/>
  <c r="C4" i="33"/>
  <c r="C5" i="33"/>
  <c r="C6" i="33"/>
  <c r="C7" i="33"/>
  <c r="C8" i="33"/>
  <c r="C9" i="33"/>
  <c r="C10" i="33"/>
  <c r="C11" i="33"/>
  <c r="C12" i="33"/>
  <c r="C13" i="33"/>
  <c r="C19" i="33"/>
  <c r="C14" i="33"/>
  <c r="C15" i="33"/>
  <c r="C16" i="33"/>
  <c r="C17" i="33"/>
  <c r="C20" i="33"/>
  <c r="C21" i="33"/>
  <c r="C22" i="33"/>
  <c r="C23" i="33"/>
  <c r="B3" i="33"/>
  <c r="B4" i="33"/>
  <c r="B5" i="33"/>
  <c r="B6" i="33"/>
  <c r="B7" i="33"/>
  <c r="B8" i="33"/>
  <c r="B9" i="33"/>
  <c r="B10" i="33"/>
  <c r="B11" i="33"/>
  <c r="B12" i="33"/>
  <c r="B13" i="33"/>
  <c r="B19" i="33"/>
  <c r="B14" i="33"/>
  <c r="B15" i="33"/>
  <c r="B16" i="33"/>
  <c r="B17" i="33"/>
  <c r="B20" i="33"/>
  <c r="B21" i="33"/>
  <c r="B22" i="33"/>
  <c r="B23" i="33"/>
  <c r="G63" i="36" l="1"/>
  <c r="G62" i="36"/>
  <c r="I61" i="36"/>
  <c r="I14" i="36"/>
  <c r="I24" i="36" s="1"/>
  <c r="I42" i="36" s="1"/>
  <c r="E24" i="33"/>
  <c r="B3" i="35" s="1"/>
  <c r="F24" i="33"/>
  <c r="C3" i="35" s="1"/>
  <c r="I63" i="36" l="1"/>
  <c r="I62" i="36"/>
  <c r="F14" i="29"/>
  <c r="G14" i="29"/>
  <c r="I14" i="29" s="1"/>
  <c r="I24" i="29" s="1"/>
  <c r="I42" i="29" s="1"/>
  <c r="F15" i="29"/>
  <c r="G15" i="29"/>
  <c r="I15" i="29"/>
  <c r="F16" i="29"/>
  <c r="G16" i="29"/>
  <c r="I16" i="29"/>
  <c r="F17" i="29"/>
  <c r="F24" i="29" s="1"/>
  <c r="G17" i="29"/>
  <c r="G24" i="29" s="1"/>
  <c r="G42" i="29" s="1"/>
  <c r="I17" i="29"/>
  <c r="F18" i="29"/>
  <c r="G18" i="29"/>
  <c r="I18" i="29"/>
  <c r="F19" i="29"/>
  <c r="G19" i="29"/>
  <c r="I19" i="29"/>
  <c r="F20" i="29"/>
  <c r="G20" i="29"/>
  <c r="I20" i="29"/>
  <c r="F21" i="29"/>
  <c r="G21" i="29"/>
  <c r="I21" i="29"/>
  <c r="F22" i="29"/>
  <c r="G22" i="29"/>
  <c r="I22" i="29" s="1"/>
  <c r="F23" i="29"/>
  <c r="G23" i="29"/>
  <c r="I23" i="29"/>
  <c r="I27" i="29"/>
  <c r="I28" i="29"/>
  <c r="I29" i="29"/>
  <c r="I30" i="29"/>
  <c r="I31" i="29"/>
  <c r="G32" i="29"/>
  <c r="I32" i="29"/>
  <c r="I35" i="29"/>
  <c r="I36" i="29"/>
  <c r="I37" i="29"/>
  <c r="I38" i="29"/>
  <c r="I39" i="29"/>
  <c r="I40" i="29"/>
  <c r="G41" i="29"/>
  <c r="I41" i="29"/>
  <c r="I47" i="29"/>
  <c r="I48" i="29"/>
  <c r="I49" i="29"/>
  <c r="I50" i="29"/>
  <c r="I51" i="29"/>
  <c r="G52" i="29"/>
  <c r="I52" i="29"/>
  <c r="I55" i="29"/>
  <c r="I56" i="29"/>
  <c r="I57" i="29"/>
  <c r="I58" i="29"/>
  <c r="I59" i="29"/>
  <c r="G60" i="29"/>
  <c r="I60" i="29"/>
  <c r="G61" i="29"/>
  <c r="I61" i="29"/>
  <c r="F14" i="28"/>
  <c r="G14" i="28"/>
  <c r="I14" i="28"/>
  <c r="F15" i="28"/>
  <c r="G15" i="28"/>
  <c r="I15" i="28"/>
  <c r="F16" i="28"/>
  <c r="G16" i="28"/>
  <c r="I16" i="28"/>
  <c r="F17" i="28"/>
  <c r="F24" i="28" s="1"/>
  <c r="G17" i="28"/>
  <c r="G24" i="28" s="1"/>
  <c r="G42" i="28" s="1"/>
  <c r="I17" i="28"/>
  <c r="I24" i="28" s="1"/>
  <c r="I42" i="28" s="1"/>
  <c r="F18" i="28"/>
  <c r="G18" i="28"/>
  <c r="I18" i="28"/>
  <c r="F19" i="28"/>
  <c r="G19" i="28"/>
  <c r="I19" i="28"/>
  <c r="F20" i="28"/>
  <c r="G20" i="28"/>
  <c r="I20" i="28"/>
  <c r="F21" i="28"/>
  <c r="G21" i="28"/>
  <c r="I21" i="28"/>
  <c r="F22" i="28"/>
  <c r="G22" i="28"/>
  <c r="I22" i="28"/>
  <c r="F23" i="28"/>
  <c r="G23" i="28"/>
  <c r="I23" i="28"/>
  <c r="I27" i="28"/>
  <c r="I28" i="28"/>
  <c r="I29" i="28"/>
  <c r="I30" i="28"/>
  <c r="I31" i="28"/>
  <c r="G32" i="28"/>
  <c r="I32" i="28"/>
  <c r="I35" i="28"/>
  <c r="I36" i="28"/>
  <c r="I37" i="28"/>
  <c r="I38" i="28"/>
  <c r="I39" i="28"/>
  <c r="I40" i="28"/>
  <c r="G41" i="28"/>
  <c r="I41" i="28"/>
  <c r="I47" i="28"/>
  <c r="I48" i="28"/>
  <c r="I49" i="28"/>
  <c r="I50" i="28"/>
  <c r="I51" i="28"/>
  <c r="G52" i="28"/>
  <c r="I52" i="28"/>
  <c r="I55" i="28"/>
  <c r="I56" i="28"/>
  <c r="I57" i="28"/>
  <c r="I58" i="28"/>
  <c r="I59" i="28"/>
  <c r="G60" i="28"/>
  <c r="G61" i="28" s="1"/>
  <c r="I60" i="28"/>
  <c r="I61" i="28"/>
  <c r="F14" i="27"/>
  <c r="G14" i="27"/>
  <c r="I14" i="27" s="1"/>
  <c r="F15" i="27"/>
  <c r="G15" i="27"/>
  <c r="I15" i="27"/>
  <c r="F16" i="27"/>
  <c r="G16" i="27"/>
  <c r="I16" i="27"/>
  <c r="F17" i="27"/>
  <c r="F24" i="27" s="1"/>
  <c r="G17" i="27"/>
  <c r="G24" i="27" s="1"/>
  <c r="G42" i="27" s="1"/>
  <c r="I17" i="27"/>
  <c r="F18" i="27"/>
  <c r="G18" i="27"/>
  <c r="I18" i="27" s="1"/>
  <c r="F19" i="27"/>
  <c r="G19" i="27"/>
  <c r="I19" i="27" s="1"/>
  <c r="F20" i="27"/>
  <c r="G20" i="27"/>
  <c r="I20" i="27"/>
  <c r="F21" i="27"/>
  <c r="G21" i="27"/>
  <c r="I21" i="27"/>
  <c r="F22" i="27"/>
  <c r="G22" i="27"/>
  <c r="I22" i="27"/>
  <c r="F23" i="27"/>
  <c r="G23" i="27"/>
  <c r="I23" i="27"/>
  <c r="I27" i="27"/>
  <c r="I28" i="27"/>
  <c r="I29" i="27"/>
  <c r="I30" i="27"/>
  <c r="I31" i="27"/>
  <c r="G32" i="27"/>
  <c r="I32" i="27"/>
  <c r="I35" i="27"/>
  <c r="I36" i="27"/>
  <c r="I37" i="27"/>
  <c r="I38" i="27"/>
  <c r="I39" i="27"/>
  <c r="I40" i="27"/>
  <c r="G41" i="27"/>
  <c r="I41" i="27"/>
  <c r="I47" i="27"/>
  <c r="I48" i="27"/>
  <c r="I49" i="27"/>
  <c r="I50" i="27"/>
  <c r="I51" i="27"/>
  <c r="G52" i="27"/>
  <c r="I52" i="27"/>
  <c r="I55" i="27"/>
  <c r="I56" i="27"/>
  <c r="I57" i="27"/>
  <c r="I58" i="27"/>
  <c r="I59" i="27"/>
  <c r="G60" i="27"/>
  <c r="I60" i="27"/>
  <c r="G61" i="27"/>
  <c r="I61" i="27"/>
  <c r="F14" i="26"/>
  <c r="G14" i="26"/>
  <c r="I14" i="26"/>
  <c r="F15" i="26"/>
  <c r="G15" i="26"/>
  <c r="I15" i="26"/>
  <c r="F16" i="26"/>
  <c r="G16" i="26"/>
  <c r="I16" i="26"/>
  <c r="F17" i="26"/>
  <c r="F24" i="26" s="1"/>
  <c r="G17" i="26"/>
  <c r="G24" i="26" s="1"/>
  <c r="G42" i="26" s="1"/>
  <c r="I17" i="26"/>
  <c r="I24" i="26" s="1"/>
  <c r="I42" i="26" s="1"/>
  <c r="F18" i="26"/>
  <c r="G18" i="26"/>
  <c r="I18" i="26"/>
  <c r="F19" i="26"/>
  <c r="G19" i="26"/>
  <c r="I19" i="26"/>
  <c r="F20" i="26"/>
  <c r="G20" i="26"/>
  <c r="I20" i="26"/>
  <c r="F21" i="26"/>
  <c r="G21" i="26"/>
  <c r="I21" i="26"/>
  <c r="F22" i="26"/>
  <c r="G22" i="26"/>
  <c r="I22" i="26"/>
  <c r="F23" i="26"/>
  <c r="G23" i="26"/>
  <c r="I23" i="26"/>
  <c r="I27" i="26"/>
  <c r="I28" i="26"/>
  <c r="I29" i="26"/>
  <c r="I30" i="26"/>
  <c r="I31" i="26"/>
  <c r="G32" i="26"/>
  <c r="I32" i="26"/>
  <c r="I35" i="26"/>
  <c r="I36" i="26"/>
  <c r="I37" i="26"/>
  <c r="I38" i="26"/>
  <c r="I39" i="26"/>
  <c r="I40" i="26"/>
  <c r="G41" i="26"/>
  <c r="I41" i="26"/>
  <c r="I47" i="26"/>
  <c r="I48" i="26"/>
  <c r="I49" i="26"/>
  <c r="I50" i="26"/>
  <c r="I51" i="26"/>
  <c r="G52" i="26"/>
  <c r="I52" i="26"/>
  <c r="I55" i="26"/>
  <c r="I56" i="26"/>
  <c r="I57" i="26"/>
  <c r="I58" i="26"/>
  <c r="I59" i="26"/>
  <c r="G60" i="26"/>
  <c r="G61" i="26" s="1"/>
  <c r="I60" i="26"/>
  <c r="I61" i="26"/>
  <c r="F14" i="25"/>
  <c r="G14" i="25"/>
  <c r="I14" i="25"/>
  <c r="F15" i="25"/>
  <c r="G15" i="25"/>
  <c r="I15" i="25"/>
  <c r="F16" i="25"/>
  <c r="G16" i="25"/>
  <c r="I16" i="25"/>
  <c r="F17" i="25"/>
  <c r="F24" i="25" s="1"/>
  <c r="G17" i="25"/>
  <c r="G24" i="25" s="1"/>
  <c r="G42" i="25" s="1"/>
  <c r="I17" i="25"/>
  <c r="F18" i="25"/>
  <c r="G18" i="25"/>
  <c r="I18" i="25" s="1"/>
  <c r="F19" i="25"/>
  <c r="G19" i="25"/>
  <c r="I19" i="25"/>
  <c r="F20" i="25"/>
  <c r="G20" i="25"/>
  <c r="I20" i="25"/>
  <c r="F21" i="25"/>
  <c r="G21" i="25"/>
  <c r="I21" i="25"/>
  <c r="F22" i="25"/>
  <c r="G22" i="25"/>
  <c r="I22" i="25"/>
  <c r="F23" i="25"/>
  <c r="G23" i="25"/>
  <c r="I23" i="25"/>
  <c r="I27" i="25"/>
  <c r="I28" i="25"/>
  <c r="I29" i="25"/>
  <c r="I30" i="25"/>
  <c r="I32" i="25" s="1"/>
  <c r="I31" i="25"/>
  <c r="G32" i="25"/>
  <c r="I35" i="25"/>
  <c r="I36" i="25"/>
  <c r="I37" i="25"/>
  <c r="I38" i="25"/>
  <c r="I39" i="25"/>
  <c r="I40" i="25"/>
  <c r="G41" i="25"/>
  <c r="I41" i="25"/>
  <c r="I47" i="25"/>
  <c r="I48" i="25"/>
  <c r="I49" i="25"/>
  <c r="I50" i="25"/>
  <c r="I51" i="25"/>
  <c r="G52" i="25"/>
  <c r="I52" i="25"/>
  <c r="I55" i="25"/>
  <c r="I56" i="25"/>
  <c r="I57" i="25"/>
  <c r="I58" i="25"/>
  <c r="I60" i="25" s="1"/>
  <c r="I61" i="25" s="1"/>
  <c r="I59" i="25"/>
  <c r="G60" i="25"/>
  <c r="G61" i="25"/>
  <c r="F14" i="24"/>
  <c r="G14" i="24"/>
  <c r="I14" i="24"/>
  <c r="F15" i="24"/>
  <c r="G15" i="24"/>
  <c r="I15" i="24"/>
  <c r="F16" i="24"/>
  <c r="G16" i="24"/>
  <c r="I16" i="24" s="1"/>
  <c r="F17" i="24"/>
  <c r="F24" i="24" s="1"/>
  <c r="G17" i="24"/>
  <c r="I17" i="24"/>
  <c r="F18" i="24"/>
  <c r="G18" i="24"/>
  <c r="G24" i="24" s="1"/>
  <c r="G42" i="24" s="1"/>
  <c r="F19" i="24"/>
  <c r="G19" i="24"/>
  <c r="I19" i="24"/>
  <c r="F20" i="24"/>
  <c r="G20" i="24"/>
  <c r="I20" i="24" s="1"/>
  <c r="F21" i="24"/>
  <c r="G21" i="24"/>
  <c r="I21" i="24" s="1"/>
  <c r="F22" i="24"/>
  <c r="G22" i="24"/>
  <c r="I22" i="24"/>
  <c r="F23" i="24"/>
  <c r="G23" i="24"/>
  <c r="I23" i="24"/>
  <c r="I27" i="24"/>
  <c r="I28" i="24"/>
  <c r="I29" i="24"/>
  <c r="I30" i="24"/>
  <c r="I31" i="24"/>
  <c r="G32" i="24"/>
  <c r="I32" i="24"/>
  <c r="I35" i="24"/>
  <c r="I36" i="24"/>
  <c r="I37" i="24"/>
  <c r="I38" i="24"/>
  <c r="I39" i="24"/>
  <c r="I40" i="24"/>
  <c r="G41" i="24"/>
  <c r="I41" i="24"/>
  <c r="I47" i="24"/>
  <c r="I48" i="24"/>
  <c r="I49" i="24"/>
  <c r="I50" i="24"/>
  <c r="I51" i="24"/>
  <c r="G52" i="24"/>
  <c r="I52" i="24"/>
  <c r="I55" i="24"/>
  <c r="I56" i="24"/>
  <c r="I57" i="24"/>
  <c r="I58" i="24"/>
  <c r="I59" i="24"/>
  <c r="G60" i="24"/>
  <c r="I60" i="24"/>
  <c r="G61" i="24"/>
  <c r="I61" i="24"/>
  <c r="F14" i="23"/>
  <c r="G14" i="23"/>
  <c r="I14" i="23" s="1"/>
  <c r="F15" i="23"/>
  <c r="G15" i="23"/>
  <c r="I15" i="23"/>
  <c r="F16" i="23"/>
  <c r="G16" i="23"/>
  <c r="I16" i="23"/>
  <c r="F17" i="23"/>
  <c r="F24" i="23" s="1"/>
  <c r="G17" i="23"/>
  <c r="G24" i="23" s="1"/>
  <c r="G42" i="23" s="1"/>
  <c r="I17" i="23"/>
  <c r="F18" i="23"/>
  <c r="G18" i="23"/>
  <c r="I18" i="23" s="1"/>
  <c r="F19" i="23"/>
  <c r="G19" i="23"/>
  <c r="I19" i="23"/>
  <c r="F20" i="23"/>
  <c r="G20" i="23"/>
  <c r="I20" i="23"/>
  <c r="F21" i="23"/>
  <c r="G21" i="23"/>
  <c r="I21" i="23"/>
  <c r="F22" i="23"/>
  <c r="G22" i="23"/>
  <c r="I22" i="23"/>
  <c r="F23" i="23"/>
  <c r="G23" i="23"/>
  <c r="I23" i="23"/>
  <c r="I27" i="23"/>
  <c r="I28" i="23"/>
  <c r="I29" i="23"/>
  <c r="I32" i="23" s="1"/>
  <c r="I30" i="23"/>
  <c r="I31" i="23"/>
  <c r="G32" i="23"/>
  <c r="I35" i="23"/>
  <c r="I36" i="23"/>
  <c r="I37" i="23"/>
  <c r="I38" i="23"/>
  <c r="I39" i="23"/>
  <c r="I40" i="23"/>
  <c r="G41" i="23"/>
  <c r="I41" i="23"/>
  <c r="I47" i="23"/>
  <c r="I48" i="23"/>
  <c r="I49" i="23"/>
  <c r="I50" i="23"/>
  <c r="I51" i="23"/>
  <c r="G52" i="23"/>
  <c r="I52" i="23"/>
  <c r="I55" i="23"/>
  <c r="I56" i="23"/>
  <c r="I57" i="23"/>
  <c r="I60" i="23" s="1"/>
  <c r="I61" i="23" s="1"/>
  <c r="I58" i="23"/>
  <c r="I59" i="23"/>
  <c r="G60" i="23"/>
  <c r="G61" i="23"/>
  <c r="F14" i="22"/>
  <c r="G14" i="22"/>
  <c r="I14" i="22"/>
  <c r="F15" i="22"/>
  <c r="G15" i="22"/>
  <c r="I15" i="22"/>
  <c r="F16" i="22"/>
  <c r="G16" i="22"/>
  <c r="I16" i="22"/>
  <c r="F17" i="22"/>
  <c r="F24" i="22" s="1"/>
  <c r="G17" i="22"/>
  <c r="G24" i="22" s="1"/>
  <c r="G42" i="22" s="1"/>
  <c r="I17" i="22"/>
  <c r="F18" i="22"/>
  <c r="G18" i="22"/>
  <c r="I18" i="22"/>
  <c r="F19" i="22"/>
  <c r="G19" i="22"/>
  <c r="I19" i="22"/>
  <c r="F20" i="22"/>
  <c r="G20" i="22"/>
  <c r="I20" i="22" s="1"/>
  <c r="F21" i="22"/>
  <c r="G21" i="22"/>
  <c r="I21" i="22"/>
  <c r="F22" i="22"/>
  <c r="G22" i="22"/>
  <c r="I22" i="22"/>
  <c r="F23" i="22"/>
  <c r="G23" i="22"/>
  <c r="I23" i="22"/>
  <c r="I27" i="22"/>
  <c r="I28" i="22"/>
  <c r="I29" i="22"/>
  <c r="I30" i="22"/>
  <c r="I31" i="22"/>
  <c r="G32" i="22"/>
  <c r="I32" i="22"/>
  <c r="I35" i="22"/>
  <c r="I36" i="22"/>
  <c r="I37" i="22"/>
  <c r="I38" i="22"/>
  <c r="I39" i="22"/>
  <c r="I40" i="22"/>
  <c r="G41" i="22"/>
  <c r="I41" i="22"/>
  <c r="I47" i="22"/>
  <c r="I48" i="22"/>
  <c r="I49" i="22"/>
  <c r="I50" i="22"/>
  <c r="I51" i="22"/>
  <c r="G52" i="22"/>
  <c r="I52" i="22"/>
  <c r="I55" i="22"/>
  <c r="I56" i="22"/>
  <c r="I57" i="22"/>
  <c r="I58" i="22"/>
  <c r="I59" i="22"/>
  <c r="G60" i="22"/>
  <c r="I60" i="22"/>
  <c r="G61" i="22"/>
  <c r="I61" i="22"/>
  <c r="F14" i="21"/>
  <c r="G14" i="21"/>
  <c r="I14" i="21"/>
  <c r="F15" i="21"/>
  <c r="G15" i="21"/>
  <c r="I15" i="21"/>
  <c r="F16" i="21"/>
  <c r="G16" i="21"/>
  <c r="I16" i="21"/>
  <c r="F17" i="21"/>
  <c r="F24" i="21" s="1"/>
  <c r="G17" i="21"/>
  <c r="G24" i="21" s="1"/>
  <c r="G42" i="21" s="1"/>
  <c r="I17" i="21"/>
  <c r="I24" i="21" s="1"/>
  <c r="I42" i="21" s="1"/>
  <c r="F18" i="21"/>
  <c r="G18" i="21"/>
  <c r="I18" i="21"/>
  <c r="F19" i="21"/>
  <c r="G19" i="21"/>
  <c r="I19" i="21"/>
  <c r="F20" i="21"/>
  <c r="G20" i="21"/>
  <c r="I20" i="21"/>
  <c r="F21" i="21"/>
  <c r="G21" i="21"/>
  <c r="I21" i="21"/>
  <c r="F22" i="21"/>
  <c r="G22" i="21"/>
  <c r="I22" i="21"/>
  <c r="F23" i="21"/>
  <c r="G23" i="21"/>
  <c r="I23" i="21"/>
  <c r="I27" i="21"/>
  <c r="I28" i="21"/>
  <c r="I29" i="21"/>
  <c r="I30" i="21"/>
  <c r="I31" i="21"/>
  <c r="G32" i="21"/>
  <c r="I32" i="21"/>
  <c r="I35" i="21"/>
  <c r="I36" i="21"/>
  <c r="I37" i="21"/>
  <c r="I38" i="21"/>
  <c r="I39" i="21"/>
  <c r="I40" i="21"/>
  <c r="G41" i="21"/>
  <c r="I41" i="21"/>
  <c r="I47" i="21"/>
  <c r="I48" i="21"/>
  <c r="I49" i="21"/>
  <c r="I50" i="21"/>
  <c r="I51" i="21"/>
  <c r="G52" i="21"/>
  <c r="I52" i="21"/>
  <c r="I55" i="21"/>
  <c r="I56" i="21"/>
  <c r="I57" i="21"/>
  <c r="I58" i="21"/>
  <c r="I59" i="21"/>
  <c r="G60" i="21"/>
  <c r="I60" i="21"/>
  <c r="G61" i="21"/>
  <c r="I61" i="21"/>
  <c r="F14" i="20"/>
  <c r="G14" i="20"/>
  <c r="I14" i="20"/>
  <c r="F15" i="20"/>
  <c r="G15" i="20"/>
  <c r="I15" i="20"/>
  <c r="F16" i="20"/>
  <c r="G16" i="20"/>
  <c r="I16" i="20"/>
  <c r="F17" i="20"/>
  <c r="F24" i="20" s="1"/>
  <c r="G17" i="20"/>
  <c r="G24" i="20" s="1"/>
  <c r="G42" i="20" s="1"/>
  <c r="I17" i="20"/>
  <c r="F18" i="20"/>
  <c r="G18" i="20"/>
  <c r="I18" i="20" s="1"/>
  <c r="F19" i="20"/>
  <c r="G19" i="20"/>
  <c r="I19" i="20"/>
  <c r="F20" i="20"/>
  <c r="G20" i="20"/>
  <c r="I20" i="20"/>
  <c r="F21" i="20"/>
  <c r="G21" i="20"/>
  <c r="I21" i="20"/>
  <c r="F22" i="20"/>
  <c r="G22" i="20"/>
  <c r="I22" i="20"/>
  <c r="F23" i="20"/>
  <c r="G23" i="20"/>
  <c r="I23" i="20"/>
  <c r="I27" i="20"/>
  <c r="I28" i="20"/>
  <c r="I29" i="20"/>
  <c r="I30" i="20"/>
  <c r="I31" i="20"/>
  <c r="G32" i="20"/>
  <c r="I32" i="20"/>
  <c r="I35" i="20"/>
  <c r="I36" i="20"/>
  <c r="I37" i="20"/>
  <c r="I38" i="20"/>
  <c r="I39" i="20"/>
  <c r="I40" i="20"/>
  <c r="G41" i="20"/>
  <c r="I41" i="20"/>
  <c r="I47" i="20"/>
  <c r="I48" i="20"/>
  <c r="I49" i="20"/>
  <c r="I50" i="20"/>
  <c r="I51" i="20"/>
  <c r="G52" i="20"/>
  <c r="I52" i="20"/>
  <c r="I55" i="20"/>
  <c r="I56" i="20"/>
  <c r="I57" i="20"/>
  <c r="I58" i="20"/>
  <c r="I59" i="20"/>
  <c r="G60" i="20"/>
  <c r="I60" i="20"/>
  <c r="G61" i="20"/>
  <c r="I61" i="20"/>
  <c r="F14" i="19"/>
  <c r="G14" i="19"/>
  <c r="I14" i="19" s="1"/>
  <c r="F15" i="19"/>
  <c r="G15" i="19"/>
  <c r="I15" i="19"/>
  <c r="F16" i="19"/>
  <c r="G16" i="19"/>
  <c r="I16" i="19"/>
  <c r="F17" i="19"/>
  <c r="F24" i="19" s="1"/>
  <c r="G17" i="19"/>
  <c r="G24" i="19" s="1"/>
  <c r="G42" i="19" s="1"/>
  <c r="I17" i="19"/>
  <c r="F18" i="19"/>
  <c r="G18" i="19"/>
  <c r="I18" i="19" s="1"/>
  <c r="F19" i="19"/>
  <c r="G19" i="19"/>
  <c r="I19" i="19"/>
  <c r="F20" i="19"/>
  <c r="G20" i="19"/>
  <c r="I20" i="19"/>
  <c r="F21" i="19"/>
  <c r="G21" i="19"/>
  <c r="I21" i="19"/>
  <c r="F22" i="19"/>
  <c r="G22" i="19"/>
  <c r="I22" i="19"/>
  <c r="F23" i="19"/>
  <c r="G23" i="19"/>
  <c r="I23" i="19"/>
  <c r="I27" i="19"/>
  <c r="I28" i="19"/>
  <c r="I29" i="19"/>
  <c r="I30" i="19"/>
  <c r="I31" i="19"/>
  <c r="G32" i="19"/>
  <c r="I32" i="19"/>
  <c r="I35" i="19"/>
  <c r="I36" i="19"/>
  <c r="I37" i="19"/>
  <c r="I38" i="19"/>
  <c r="I39" i="19"/>
  <c r="I40" i="19"/>
  <c r="G41" i="19"/>
  <c r="I41" i="19"/>
  <c r="I47" i="19"/>
  <c r="I48" i="19"/>
  <c r="I49" i="19"/>
  <c r="I50" i="19"/>
  <c r="I51" i="19"/>
  <c r="G52" i="19"/>
  <c r="I52" i="19"/>
  <c r="I55" i="19"/>
  <c r="I56" i="19"/>
  <c r="I57" i="19"/>
  <c r="I58" i="19"/>
  <c r="I59" i="19"/>
  <c r="G60" i="19"/>
  <c r="I60" i="19"/>
  <c r="G61" i="19"/>
  <c r="I61" i="19"/>
  <c r="F14" i="13"/>
  <c r="G14" i="13"/>
  <c r="I14" i="13" s="1"/>
  <c r="F15" i="13"/>
  <c r="G15" i="13"/>
  <c r="I15" i="13" s="1"/>
  <c r="F16" i="13"/>
  <c r="G16" i="13"/>
  <c r="I16" i="13"/>
  <c r="F17" i="13"/>
  <c r="F24" i="13" s="1"/>
  <c r="G17" i="13"/>
  <c r="I17" i="13"/>
  <c r="F18" i="13"/>
  <c r="G18" i="13"/>
  <c r="I18" i="13"/>
  <c r="F19" i="13"/>
  <c r="G19" i="13"/>
  <c r="I19" i="13"/>
  <c r="F20" i="13"/>
  <c r="G20" i="13"/>
  <c r="I20" i="13" s="1"/>
  <c r="F21" i="13"/>
  <c r="G21" i="13"/>
  <c r="I21" i="13" s="1"/>
  <c r="F22" i="13"/>
  <c r="G22" i="13"/>
  <c r="I22" i="13" s="1"/>
  <c r="F23" i="13"/>
  <c r="G23" i="13"/>
  <c r="I23" i="13" s="1"/>
  <c r="I27" i="13"/>
  <c r="I28" i="13"/>
  <c r="I29" i="13"/>
  <c r="I30" i="13"/>
  <c r="I31" i="13"/>
  <c r="G32" i="13"/>
  <c r="I32" i="13"/>
  <c r="I35" i="13"/>
  <c r="I36" i="13"/>
  <c r="I37" i="13"/>
  <c r="I38" i="13"/>
  <c r="I41" i="13" s="1"/>
  <c r="I39" i="13"/>
  <c r="I40" i="13"/>
  <c r="G41" i="13"/>
  <c r="I47" i="13"/>
  <c r="I48" i="13"/>
  <c r="I49" i="13"/>
  <c r="I52" i="13" s="1"/>
  <c r="I61" i="13" s="1"/>
  <c r="I50" i="13"/>
  <c r="I51" i="13"/>
  <c r="G52" i="13"/>
  <c r="I55" i="13"/>
  <c r="I56" i="13"/>
  <c r="I57" i="13"/>
  <c r="I58" i="13"/>
  <c r="I59" i="13"/>
  <c r="G60" i="13"/>
  <c r="I60" i="13"/>
  <c r="G61" i="13"/>
  <c r="F14" i="12"/>
  <c r="G14" i="12"/>
  <c r="I14" i="12"/>
  <c r="F15" i="12"/>
  <c r="G15" i="12"/>
  <c r="I15" i="12"/>
  <c r="F16" i="12"/>
  <c r="G16" i="12"/>
  <c r="I16" i="12" s="1"/>
  <c r="F17" i="12"/>
  <c r="F24" i="12" s="1"/>
  <c r="G17" i="12"/>
  <c r="G24" i="12" s="1"/>
  <c r="G42" i="12" s="1"/>
  <c r="I17" i="12"/>
  <c r="F18" i="12"/>
  <c r="G18" i="12"/>
  <c r="I18" i="12"/>
  <c r="F19" i="12"/>
  <c r="G19" i="12"/>
  <c r="I19" i="12"/>
  <c r="F20" i="12"/>
  <c r="G20" i="12"/>
  <c r="I20" i="12"/>
  <c r="F21" i="12"/>
  <c r="G21" i="12"/>
  <c r="I21" i="12"/>
  <c r="F22" i="12"/>
  <c r="G22" i="12"/>
  <c r="I22" i="12"/>
  <c r="F23" i="12"/>
  <c r="G23" i="12"/>
  <c r="I23" i="12"/>
  <c r="I27" i="12"/>
  <c r="I28" i="12"/>
  <c r="I29" i="12"/>
  <c r="I30" i="12"/>
  <c r="I31" i="12"/>
  <c r="G32" i="12"/>
  <c r="I32" i="12"/>
  <c r="I35" i="12"/>
  <c r="I36" i="12"/>
  <c r="I37" i="12"/>
  <c r="I38" i="12"/>
  <c r="I39" i="12"/>
  <c r="I40" i="12"/>
  <c r="G41" i="12"/>
  <c r="I41" i="12"/>
  <c r="I47" i="12"/>
  <c r="I48" i="12"/>
  <c r="I49" i="12"/>
  <c r="I50" i="12"/>
  <c r="I52" i="12" s="1"/>
  <c r="I61" i="12" s="1"/>
  <c r="I51" i="12"/>
  <c r="G52" i="12"/>
  <c r="I55" i="12"/>
  <c r="I56" i="12"/>
  <c r="I57" i="12"/>
  <c r="I58" i="12"/>
  <c r="I59" i="12"/>
  <c r="G60" i="12"/>
  <c r="I60" i="12"/>
  <c r="G61" i="12"/>
  <c r="F14" i="11"/>
  <c r="G14" i="11"/>
  <c r="I14" i="11" s="1"/>
  <c r="F15" i="11"/>
  <c r="G15" i="11"/>
  <c r="I15" i="11"/>
  <c r="F16" i="11"/>
  <c r="G16" i="11"/>
  <c r="I16" i="11"/>
  <c r="F17" i="11"/>
  <c r="F24" i="11" s="1"/>
  <c r="G17" i="11"/>
  <c r="G24" i="11" s="1"/>
  <c r="G42" i="11" s="1"/>
  <c r="F18" i="11"/>
  <c r="G18" i="11"/>
  <c r="I18" i="11" s="1"/>
  <c r="F19" i="11"/>
  <c r="G19" i="11"/>
  <c r="I19" i="11"/>
  <c r="F20" i="11"/>
  <c r="G20" i="11"/>
  <c r="I20" i="11"/>
  <c r="F21" i="11"/>
  <c r="G21" i="11"/>
  <c r="I21" i="11" s="1"/>
  <c r="F22" i="11"/>
  <c r="G22" i="11"/>
  <c r="I22" i="11" s="1"/>
  <c r="F23" i="11"/>
  <c r="G23" i="11"/>
  <c r="I23" i="11"/>
  <c r="I27" i="11"/>
  <c r="I28" i="11"/>
  <c r="I29" i="11"/>
  <c r="I30" i="11"/>
  <c r="I31" i="11"/>
  <c r="G32" i="11"/>
  <c r="I32" i="11"/>
  <c r="I35" i="11"/>
  <c r="I36" i="11"/>
  <c r="I37" i="11"/>
  <c r="I38" i="11"/>
  <c r="I39" i="11"/>
  <c r="I40" i="11"/>
  <c r="G41" i="11"/>
  <c r="I41" i="11"/>
  <c r="I47" i="11"/>
  <c r="I48" i="11"/>
  <c r="I49" i="11"/>
  <c r="I50" i="11"/>
  <c r="I51" i="11"/>
  <c r="G52" i="11"/>
  <c r="I52" i="11"/>
  <c r="I55" i="11"/>
  <c r="I56" i="11"/>
  <c r="I57" i="11"/>
  <c r="I58" i="11"/>
  <c r="I59" i="11"/>
  <c r="G60" i="11"/>
  <c r="I60" i="11"/>
  <c r="G61" i="11"/>
  <c r="I61" i="11"/>
  <c r="F14" i="10"/>
  <c r="G14" i="10"/>
  <c r="I14" i="10"/>
  <c r="F15" i="10"/>
  <c r="G15" i="10"/>
  <c r="I15" i="10"/>
  <c r="F16" i="10"/>
  <c r="G16" i="10"/>
  <c r="I16" i="10"/>
  <c r="F17" i="10"/>
  <c r="F24" i="10" s="1"/>
  <c r="G17" i="10"/>
  <c r="G24" i="10" s="1"/>
  <c r="G42" i="10" s="1"/>
  <c r="I17" i="10"/>
  <c r="I24" i="10" s="1"/>
  <c r="I42" i="10" s="1"/>
  <c r="F18" i="10"/>
  <c r="G18" i="10"/>
  <c r="I18" i="10"/>
  <c r="F19" i="10"/>
  <c r="G19" i="10"/>
  <c r="I19" i="10"/>
  <c r="F20" i="10"/>
  <c r="G20" i="10"/>
  <c r="I20" i="10"/>
  <c r="F21" i="10"/>
  <c r="G21" i="10"/>
  <c r="I21" i="10"/>
  <c r="F22" i="10"/>
  <c r="G22" i="10"/>
  <c r="I22" i="10"/>
  <c r="F23" i="10"/>
  <c r="G23" i="10"/>
  <c r="I23" i="10"/>
  <c r="I27" i="10"/>
  <c r="I28" i="10"/>
  <c r="I29" i="10"/>
  <c r="I30" i="10"/>
  <c r="I31" i="10"/>
  <c r="G32" i="10"/>
  <c r="I32" i="10"/>
  <c r="I35" i="10"/>
  <c r="I36" i="10"/>
  <c r="I37" i="10"/>
  <c r="I38" i="10"/>
  <c r="I39" i="10"/>
  <c r="I40" i="10"/>
  <c r="G41" i="10"/>
  <c r="I41" i="10"/>
  <c r="I47" i="10"/>
  <c r="I48" i="10"/>
  <c r="I49" i="10"/>
  <c r="I50" i="10"/>
  <c r="I51" i="10"/>
  <c r="G52" i="10"/>
  <c r="I52" i="10"/>
  <c r="I55" i="10"/>
  <c r="I56" i="10"/>
  <c r="I57" i="10"/>
  <c r="I58" i="10"/>
  <c r="I59" i="10"/>
  <c r="G60" i="10"/>
  <c r="I60" i="10"/>
  <c r="G61" i="10"/>
  <c r="I61" i="10"/>
  <c r="F14" i="9"/>
  <c r="G14" i="9"/>
  <c r="I14" i="9"/>
  <c r="F15" i="9"/>
  <c r="G15" i="9"/>
  <c r="I15" i="9"/>
  <c r="F16" i="9"/>
  <c r="G16" i="9"/>
  <c r="I16" i="9"/>
  <c r="F17" i="9"/>
  <c r="F24" i="9" s="1"/>
  <c r="G17" i="9"/>
  <c r="G24" i="9" s="1"/>
  <c r="G42" i="9" s="1"/>
  <c r="F18" i="9"/>
  <c r="G18" i="9"/>
  <c r="I18" i="9" s="1"/>
  <c r="F19" i="9"/>
  <c r="G19" i="9"/>
  <c r="I19" i="9"/>
  <c r="F20" i="9"/>
  <c r="G20" i="9"/>
  <c r="I20" i="9"/>
  <c r="F21" i="9"/>
  <c r="G21" i="9"/>
  <c r="I21" i="9"/>
  <c r="F22" i="9"/>
  <c r="G22" i="9"/>
  <c r="I22" i="9"/>
  <c r="F23" i="9"/>
  <c r="G23" i="9"/>
  <c r="I23" i="9"/>
  <c r="I27" i="9"/>
  <c r="I28" i="9"/>
  <c r="I29" i="9"/>
  <c r="I30" i="9"/>
  <c r="I31" i="9"/>
  <c r="G32" i="9"/>
  <c r="I32" i="9"/>
  <c r="I35" i="9"/>
  <c r="I36" i="9"/>
  <c r="I37" i="9"/>
  <c r="I38" i="9"/>
  <c r="I39" i="9"/>
  <c r="I40" i="9"/>
  <c r="G41" i="9"/>
  <c r="I41" i="9"/>
  <c r="I47" i="9"/>
  <c r="I48" i="9"/>
  <c r="I49" i="9"/>
  <c r="I50" i="9"/>
  <c r="I51" i="9"/>
  <c r="G52" i="9"/>
  <c r="I52" i="9"/>
  <c r="I55" i="9"/>
  <c r="I56" i="9"/>
  <c r="I57" i="9"/>
  <c r="I58" i="9"/>
  <c r="I59" i="9"/>
  <c r="G60" i="9"/>
  <c r="I60" i="9"/>
  <c r="G61" i="9"/>
  <c r="I61" i="9"/>
  <c r="F14" i="8"/>
  <c r="G14" i="8"/>
  <c r="I14" i="8" s="1"/>
  <c r="F15" i="8"/>
  <c r="G15" i="8"/>
  <c r="I15" i="8"/>
  <c r="F16" i="8"/>
  <c r="G16" i="8"/>
  <c r="I16" i="8"/>
  <c r="F17" i="8"/>
  <c r="F24" i="8" s="1"/>
  <c r="G17" i="8"/>
  <c r="G24" i="8" s="1"/>
  <c r="G42" i="8" s="1"/>
  <c r="I17" i="8"/>
  <c r="F18" i="8"/>
  <c r="G18" i="8"/>
  <c r="I18" i="8" s="1"/>
  <c r="F19" i="8"/>
  <c r="G19" i="8"/>
  <c r="I19" i="8"/>
  <c r="F20" i="8"/>
  <c r="G20" i="8"/>
  <c r="I20" i="8"/>
  <c r="F21" i="8"/>
  <c r="G21" i="8"/>
  <c r="I21" i="8"/>
  <c r="F22" i="8"/>
  <c r="G22" i="8"/>
  <c r="I22" i="8"/>
  <c r="F23" i="8"/>
  <c r="G23" i="8"/>
  <c r="I23" i="8"/>
  <c r="I27" i="8"/>
  <c r="I28" i="8"/>
  <c r="I29" i="8"/>
  <c r="I30" i="8"/>
  <c r="I31" i="8"/>
  <c r="I32" i="8" s="1"/>
  <c r="G32" i="8"/>
  <c r="I35" i="8"/>
  <c r="I36" i="8"/>
  <c r="I37" i="8"/>
  <c r="I38" i="8"/>
  <c r="I39" i="8"/>
  <c r="I40" i="8"/>
  <c r="G41" i="8"/>
  <c r="I41" i="8"/>
  <c r="I47" i="8"/>
  <c r="I48" i="8"/>
  <c r="I49" i="8"/>
  <c r="I50" i="8"/>
  <c r="I51" i="8"/>
  <c r="I52" i="8" s="1"/>
  <c r="G52" i="8"/>
  <c r="I55" i="8"/>
  <c r="I56" i="8"/>
  <c r="I57" i="8"/>
  <c r="I58" i="8"/>
  <c r="I59" i="8"/>
  <c r="I60" i="8" s="1"/>
  <c r="G60" i="8"/>
  <c r="G61" i="8"/>
  <c r="F14" i="7"/>
  <c r="G14" i="7"/>
  <c r="I14" i="7"/>
  <c r="F15" i="7"/>
  <c r="G15" i="7"/>
  <c r="I15" i="7"/>
  <c r="F16" i="7"/>
  <c r="G16" i="7"/>
  <c r="I16" i="7"/>
  <c r="F17" i="7"/>
  <c r="F24" i="7" s="1"/>
  <c r="G17" i="7"/>
  <c r="G24" i="7" s="1"/>
  <c r="G42" i="7" s="1"/>
  <c r="I17" i="7"/>
  <c r="F18" i="7"/>
  <c r="G18" i="7"/>
  <c r="I18" i="7"/>
  <c r="F19" i="7"/>
  <c r="G19" i="7"/>
  <c r="I19" i="7" s="1"/>
  <c r="F20" i="7"/>
  <c r="G20" i="7"/>
  <c r="I20" i="7" s="1"/>
  <c r="F21" i="7"/>
  <c r="G21" i="7"/>
  <c r="I21" i="7"/>
  <c r="F22" i="7"/>
  <c r="G22" i="7"/>
  <c r="I22" i="7"/>
  <c r="F23" i="7"/>
  <c r="G23" i="7"/>
  <c r="I23" i="7"/>
  <c r="I27" i="7"/>
  <c r="I28" i="7"/>
  <c r="I29" i="7"/>
  <c r="I30" i="7"/>
  <c r="I31" i="7"/>
  <c r="G32" i="7"/>
  <c r="I32" i="7"/>
  <c r="I35" i="7"/>
  <c r="I36" i="7"/>
  <c r="I37" i="7"/>
  <c r="I38" i="7"/>
  <c r="I39" i="7"/>
  <c r="I40" i="7"/>
  <c r="G41" i="7"/>
  <c r="I41" i="7"/>
  <c r="I47" i="7"/>
  <c r="I48" i="7"/>
  <c r="I49" i="7"/>
  <c r="I50" i="7"/>
  <c r="I51" i="7"/>
  <c r="G52" i="7"/>
  <c r="I52" i="7"/>
  <c r="I55" i="7"/>
  <c r="I56" i="7"/>
  <c r="I57" i="7"/>
  <c r="I58" i="7"/>
  <c r="I59" i="7"/>
  <c r="G60" i="7"/>
  <c r="I60" i="7"/>
  <c r="G61" i="7"/>
  <c r="I61" i="7"/>
  <c r="F14" i="6"/>
  <c r="G14" i="6"/>
  <c r="I14" i="6"/>
  <c r="F15" i="6"/>
  <c r="G15" i="6"/>
  <c r="I15" i="6"/>
  <c r="F16" i="6"/>
  <c r="G16" i="6"/>
  <c r="I16" i="6" s="1"/>
  <c r="F17" i="6"/>
  <c r="F24" i="6" s="1"/>
  <c r="G17" i="6"/>
  <c r="G24" i="6" s="1"/>
  <c r="G42" i="6" s="1"/>
  <c r="F18" i="6"/>
  <c r="G18" i="6"/>
  <c r="I18" i="6"/>
  <c r="F19" i="6"/>
  <c r="G19" i="6"/>
  <c r="I19" i="6"/>
  <c r="F20" i="6"/>
  <c r="G20" i="6"/>
  <c r="I20" i="6"/>
  <c r="F21" i="6"/>
  <c r="G21" i="6"/>
  <c r="I21" i="6"/>
  <c r="F22" i="6"/>
  <c r="G22" i="6"/>
  <c r="I22" i="6"/>
  <c r="F23" i="6"/>
  <c r="G23" i="6"/>
  <c r="I23" i="6"/>
  <c r="I27" i="6"/>
  <c r="I28" i="6"/>
  <c r="I29" i="6"/>
  <c r="I30" i="6"/>
  <c r="I31" i="6"/>
  <c r="G32" i="6"/>
  <c r="I32" i="6"/>
  <c r="I35" i="6"/>
  <c r="I36" i="6"/>
  <c r="I37" i="6"/>
  <c r="I38" i="6"/>
  <c r="I39" i="6"/>
  <c r="I40" i="6"/>
  <c r="G41" i="6"/>
  <c r="I41" i="6"/>
  <c r="I47" i="6"/>
  <c r="I48" i="6"/>
  <c r="I49" i="6"/>
  <c r="I50" i="6"/>
  <c r="I52" i="6" s="1"/>
  <c r="I51" i="6"/>
  <c r="G52" i="6"/>
  <c r="I55" i="6"/>
  <c r="I56" i="6"/>
  <c r="I57" i="6"/>
  <c r="I58" i="6"/>
  <c r="I59" i="6"/>
  <c r="G60" i="6"/>
  <c r="I60" i="6"/>
  <c r="G61" i="6"/>
  <c r="F14" i="5"/>
  <c r="G14" i="5"/>
  <c r="I14" i="5" s="1"/>
  <c r="F15" i="5"/>
  <c r="G15" i="5"/>
  <c r="I15" i="5" s="1"/>
  <c r="F16" i="5"/>
  <c r="G16" i="5"/>
  <c r="I16" i="5"/>
  <c r="F17" i="5"/>
  <c r="F24" i="5" s="1"/>
  <c r="G17" i="5"/>
  <c r="G24" i="5" s="1"/>
  <c r="G42" i="5" s="1"/>
  <c r="F18" i="5"/>
  <c r="G18" i="5"/>
  <c r="I18" i="5"/>
  <c r="F19" i="5"/>
  <c r="G19" i="5"/>
  <c r="I19" i="5"/>
  <c r="F20" i="5"/>
  <c r="G20" i="5"/>
  <c r="I20" i="5"/>
  <c r="F21" i="5"/>
  <c r="G21" i="5"/>
  <c r="I21" i="5"/>
  <c r="F22" i="5"/>
  <c r="G22" i="5"/>
  <c r="I22" i="5"/>
  <c r="F23" i="5"/>
  <c r="G23" i="5"/>
  <c r="I23" i="5"/>
  <c r="I27" i="5"/>
  <c r="I28" i="5"/>
  <c r="I29" i="5"/>
  <c r="I30" i="5"/>
  <c r="I31" i="5"/>
  <c r="G32" i="5"/>
  <c r="I32" i="5"/>
  <c r="I35" i="5"/>
  <c r="I36" i="5"/>
  <c r="I37" i="5"/>
  <c r="I38" i="5"/>
  <c r="I39" i="5"/>
  <c r="I40" i="5"/>
  <c r="G41" i="5"/>
  <c r="I41" i="5"/>
  <c r="I47" i="5"/>
  <c r="I48" i="5"/>
  <c r="I49" i="5"/>
  <c r="I50" i="5"/>
  <c r="I51" i="5"/>
  <c r="G52" i="5"/>
  <c r="I52" i="5"/>
  <c r="I55" i="5"/>
  <c r="I56" i="5"/>
  <c r="I57" i="5"/>
  <c r="I58" i="5"/>
  <c r="I59" i="5"/>
  <c r="G60" i="5"/>
  <c r="I60" i="5"/>
  <c r="I61" i="5" s="1"/>
  <c r="G61" i="5"/>
  <c r="B4" i="35" l="1"/>
  <c r="G62" i="29"/>
  <c r="G63" i="29"/>
  <c r="I62" i="29"/>
  <c r="I63" i="29"/>
  <c r="I62" i="28"/>
  <c r="I63" i="28"/>
  <c r="G62" i="28"/>
  <c r="G63" i="28"/>
  <c r="G62" i="27"/>
  <c r="G63" i="27"/>
  <c r="I24" i="27"/>
  <c r="I42" i="27" s="1"/>
  <c r="I62" i="26"/>
  <c r="I63" i="26"/>
  <c r="G62" i="26"/>
  <c r="G63" i="26"/>
  <c r="I24" i="25"/>
  <c r="I42" i="25" s="1"/>
  <c r="G62" i="25"/>
  <c r="G63" i="25"/>
  <c r="G62" i="24"/>
  <c r="G63" i="24"/>
  <c r="I18" i="24"/>
  <c r="I24" i="24" s="1"/>
  <c r="I42" i="24" s="1"/>
  <c r="G62" i="23"/>
  <c r="G63" i="23"/>
  <c r="I24" i="23"/>
  <c r="I42" i="23" s="1"/>
  <c r="I24" i="22"/>
  <c r="I42" i="22" s="1"/>
  <c r="G62" i="22"/>
  <c r="G63" i="22"/>
  <c r="I62" i="21"/>
  <c r="I63" i="21"/>
  <c r="G62" i="21"/>
  <c r="G63" i="21"/>
  <c r="I24" i="20"/>
  <c r="I42" i="20" s="1"/>
  <c r="G62" i="20"/>
  <c r="G63" i="20"/>
  <c r="G62" i="19"/>
  <c r="G63" i="19"/>
  <c r="I24" i="19"/>
  <c r="I42" i="19" s="1"/>
  <c r="I24" i="13"/>
  <c r="I42" i="13" s="1"/>
  <c r="G24" i="13"/>
  <c r="G42" i="13" s="1"/>
  <c r="G62" i="12"/>
  <c r="G63" i="12"/>
  <c r="I24" i="12"/>
  <c r="I42" i="12" s="1"/>
  <c r="G62" i="11"/>
  <c r="G63" i="11"/>
  <c r="I17" i="11"/>
  <c r="I24" i="11" s="1"/>
  <c r="I42" i="11" s="1"/>
  <c r="I62" i="10"/>
  <c r="I63" i="10"/>
  <c r="G62" i="10"/>
  <c r="G63" i="10"/>
  <c r="G62" i="9"/>
  <c r="G63" i="9"/>
  <c r="I17" i="9"/>
  <c r="I24" i="9" s="1"/>
  <c r="I42" i="9" s="1"/>
  <c r="G62" i="8"/>
  <c r="G63" i="8"/>
  <c r="I61" i="8"/>
  <c r="I24" i="8"/>
  <c r="I42" i="8" s="1"/>
  <c r="I24" i="7"/>
  <c r="I42" i="7" s="1"/>
  <c r="G62" i="7"/>
  <c r="G63" i="7"/>
  <c r="G62" i="6"/>
  <c r="G63" i="6"/>
  <c r="I61" i="6"/>
  <c r="I24" i="6"/>
  <c r="I42" i="6" s="1"/>
  <c r="I17" i="6"/>
  <c r="G62" i="5"/>
  <c r="G63" i="5"/>
  <c r="I17" i="5"/>
  <c r="I24" i="5" s="1"/>
  <c r="I42" i="5" s="1"/>
  <c r="C4" i="35" l="1"/>
  <c r="C6" i="35" s="1"/>
  <c r="I62" i="27"/>
  <c r="I63" i="27"/>
  <c r="I62" i="25"/>
  <c r="I63" i="25"/>
  <c r="I62" i="24"/>
  <c r="I63" i="24"/>
  <c r="I62" i="23"/>
  <c r="I63" i="23"/>
  <c r="I62" i="22"/>
  <c r="I63" i="22"/>
  <c r="I62" i="20"/>
  <c r="I63" i="20"/>
  <c r="I62" i="19"/>
  <c r="I63" i="19"/>
  <c r="G62" i="13"/>
  <c r="G63" i="13"/>
  <c r="I62" i="13"/>
  <c r="I63" i="13"/>
  <c r="I62" i="12"/>
  <c r="I63" i="12"/>
  <c r="I62" i="11"/>
  <c r="I63" i="11"/>
  <c r="I62" i="9"/>
  <c r="I63" i="9"/>
  <c r="I62" i="8"/>
  <c r="I63" i="8"/>
  <c r="I62" i="7"/>
  <c r="I63" i="7"/>
  <c r="I62" i="6"/>
  <c r="I63" i="6"/>
  <c r="I62" i="5"/>
  <c r="I63" i="5"/>
</calcChain>
</file>

<file path=xl/sharedStrings.xml><?xml version="1.0" encoding="utf-8"?>
<sst xmlns="http://schemas.openxmlformats.org/spreadsheetml/2006/main" count="2452" uniqueCount="272">
  <si>
    <t>Warme en koude drankenvoorzieningen</t>
  </si>
  <si>
    <t>Waterbars met heet water uitgifte</t>
  </si>
  <si>
    <t>Onderkasten t.b.v. warme drankenautomaat (type 1 en 2)</t>
  </si>
  <si>
    <t>Gebouwcode:</t>
  </si>
  <si>
    <t>Pand:</t>
  </si>
  <si>
    <t>Adres:</t>
  </si>
  <si>
    <t>Postcode:</t>
  </si>
  <si>
    <t>Woonplaats:</t>
  </si>
  <si>
    <t xml:space="preserve">gemiddelde pand bezetting per dag </t>
  </si>
  <si>
    <t xml:space="preserve">Bedrijfsrestaurant </t>
  </si>
  <si>
    <t>Gemiddelde gebruikers/gasten p.dag</t>
  </si>
  <si>
    <t>Gemiddelde besteding per bezoeker</t>
  </si>
  <si>
    <t>RO-plein/HUB</t>
  </si>
  <si>
    <t xml:space="preserve">Hoeveel koffieautomaten </t>
  </si>
  <si>
    <t xml:space="preserve">Bemenste Barista of Thee bar (dranken gratis) </t>
  </si>
  <si>
    <t>Piston machine eigendoom</t>
  </si>
  <si>
    <t>Hoeveelheid gratis verstrekkingen per dag</t>
  </si>
  <si>
    <t xml:space="preserve">Watertaps </t>
  </si>
  <si>
    <t xml:space="preserve">Vergadercentrum </t>
  </si>
  <si>
    <t xml:space="preserve">Bijzonderheden pand </t>
  </si>
  <si>
    <t>Verwacht aantal plaatsingen:</t>
  </si>
  <si>
    <t>Ja</t>
  </si>
  <si>
    <t xml:space="preserve">NEE </t>
  </si>
  <si>
    <t>NEE</t>
  </si>
  <si>
    <t>NVT</t>
  </si>
  <si>
    <t xml:space="preserve">Nee </t>
  </si>
  <si>
    <t>JA</t>
  </si>
  <si>
    <t>Almere, W. Dreesweg (La Defense)</t>
  </si>
  <si>
    <t>W. Dreesweg 24</t>
  </si>
  <si>
    <t>1314 CN</t>
  </si>
  <si>
    <t>ALMERE</t>
  </si>
  <si>
    <t xml:space="preserve">Nee, wel Minimarket </t>
  </si>
  <si>
    <t>Amsterdam, Kingsfordweg 1 (Rijkskantoor Sloterdijk)</t>
  </si>
  <si>
    <t>Kingsfordweg 1</t>
  </si>
  <si>
    <t>1043 GN</t>
  </si>
  <si>
    <t>AMSTERDAM</t>
  </si>
  <si>
    <t xml:space="preserve">JA </t>
  </si>
  <si>
    <t>NEE, wel pauze plein  met koffiebar+ luxe automaten</t>
  </si>
  <si>
    <t>Amsterdam, Orlyplein 24</t>
  </si>
  <si>
    <t>Orlyplein 24</t>
  </si>
  <si>
    <t>1043 DP</t>
  </si>
  <si>
    <t>JA+ living LAB</t>
  </si>
  <si>
    <t>Pand is nog niet volledig operationeel</t>
  </si>
  <si>
    <t>S-GRAVENHAGE</t>
  </si>
  <si>
    <t>Den Haag, Prinses Beatrixlaan 512</t>
  </si>
  <si>
    <t>Prinses Beatrixlaan 512</t>
  </si>
  <si>
    <t>2595 BL</t>
  </si>
  <si>
    <t>DEN HELDER</t>
  </si>
  <si>
    <t>Den Helder, Nieuweweg 3A</t>
  </si>
  <si>
    <t>Nieuweweg 3A</t>
  </si>
  <si>
    <t>1782 AZ</t>
  </si>
  <si>
    <t>Hoofddorp, Capellalaan 1-17</t>
  </si>
  <si>
    <t>Capellalaan 1-17</t>
  </si>
  <si>
    <t>2132 JK</t>
  </si>
  <si>
    <t>HOOFDDORP</t>
  </si>
  <si>
    <t>Hoorn, Nieuwe Steen 4</t>
  </si>
  <si>
    <t>Nieuwe Steen 4</t>
  </si>
  <si>
    <t>1625 HV</t>
  </si>
  <si>
    <t>HOORN</t>
  </si>
  <si>
    <t>Schiphol, Evert van de Beekstraat 384</t>
  </si>
  <si>
    <t>Evert van de Beekstraat 384</t>
  </si>
  <si>
    <t>1118 CZ</t>
  </si>
  <si>
    <t>SCHIPHOL</t>
  </si>
  <si>
    <t>Schiphol, Folkstoneweg 98</t>
  </si>
  <si>
    <t>Folkstoneweg 98</t>
  </si>
  <si>
    <t>1118 LN</t>
  </si>
  <si>
    <t>Schiphol, Vertrekpassage 1- 260 (D-Toren)</t>
  </si>
  <si>
    <t>Vertrekpassage 1- 260</t>
  </si>
  <si>
    <t>1118 AP</t>
  </si>
  <si>
    <t>Schiphol-Rijk, Beechavenue 82/100</t>
  </si>
  <si>
    <t>Beechavenue 82/100</t>
  </si>
  <si>
    <t>1119 PW</t>
  </si>
  <si>
    <t>SCHIPHOL-RIJK</t>
  </si>
  <si>
    <t>Utrecht, Nijenoord 6</t>
  </si>
  <si>
    <t>Nijenoord 6</t>
  </si>
  <si>
    <t>3552 AS</t>
  </si>
  <si>
    <t>UTRECHT</t>
  </si>
  <si>
    <t>Utrecht, Graadt van Roggenweg 200</t>
  </si>
  <si>
    <t>Graadt Van Roggenweg 200</t>
  </si>
  <si>
    <t>3531 AH</t>
  </si>
  <si>
    <t>ja</t>
  </si>
  <si>
    <t>Koffieleverancier Maas</t>
  </si>
  <si>
    <t>Utrecht, Graadt van Roggenweg 336</t>
  </si>
  <si>
    <t>Graadt Van Roggenweg 336</t>
  </si>
  <si>
    <t>Nieuwe locatie geen data beschikbaar</t>
  </si>
  <si>
    <t>Utrecht, Graadt van Roggenweg 400</t>
  </si>
  <si>
    <t>Graadt Van Roggenweg 400</t>
  </si>
  <si>
    <t>Utrecht, Graadt van Roggenweg 500</t>
  </si>
  <si>
    <t>Graadt Van Roggenweg 500</t>
  </si>
  <si>
    <t>Utrecht, Orteliuslaan 1000</t>
  </si>
  <si>
    <t>Orteliuslaan 1000</t>
  </si>
  <si>
    <t>3528 BD</t>
  </si>
  <si>
    <t>Utrecht, St.-Jacobsstraat 16</t>
  </si>
  <si>
    <t>St.-Jacobstraat 16</t>
  </si>
  <si>
    <t>3511 BS</t>
  </si>
  <si>
    <t>Utrecht, St.-Jacobsstraat 200</t>
  </si>
  <si>
    <t>St.-Jacobstraat 200</t>
  </si>
  <si>
    <t>3511 BT</t>
  </si>
  <si>
    <t>Utrecht, Tiberdreef 12-24</t>
  </si>
  <si>
    <t>Tiberdreef 12-24</t>
  </si>
  <si>
    <t>3561 GG</t>
  </si>
  <si>
    <r>
      <t xml:space="preserve">Warme drankenautomaten type 1  
</t>
    </r>
    <r>
      <rPr>
        <sz val="9"/>
        <color theme="0"/>
        <rFont val="Verdana"/>
        <family val="2"/>
      </rPr>
      <t>(Standaard, met warm en koud water)</t>
    </r>
  </si>
  <si>
    <r>
      <t xml:space="preserve">Warme drankenautomaten type 2 
</t>
    </r>
    <r>
      <rPr>
        <sz val="9"/>
        <color theme="0"/>
        <rFont val="Verdana"/>
        <family val="2"/>
      </rPr>
      <t>(Luxe, met vloeibare houdbare melk, zonder watertappunt)</t>
    </r>
  </si>
  <si>
    <t>Inhoudsopgave</t>
  </si>
  <si>
    <t>ALM, W. Dreesweg (La Defense)</t>
  </si>
  <si>
    <t>ASD, Orlyplein 24</t>
  </si>
  <si>
    <t>SHL, Folkstoneweg 98</t>
  </si>
  <si>
    <t>UTR, Nijenoord 6</t>
  </si>
  <si>
    <t>UTR, Graadt van Roggenweg 200</t>
  </si>
  <si>
    <t>UTR, Graadt van Roggenweg 336</t>
  </si>
  <si>
    <t>UTR, Graadt van Roggenweg 400</t>
  </si>
  <si>
    <t>UTR, Graadt van Roggenweg 500</t>
  </si>
  <si>
    <t>UTR, Orteliuslaan 1000</t>
  </si>
  <si>
    <t>UTR, St.-Jacobsstraat 16</t>
  </si>
  <si>
    <t>UTR, St.-Jacobsstraat 200</t>
  </si>
  <si>
    <t>UTR, Tiberdreef 12-24</t>
  </si>
  <si>
    <t>HN, Nieuwe Steen 4</t>
  </si>
  <si>
    <t>HFD, Capellalaan 1-17</t>
  </si>
  <si>
    <t>HDR, Nieuweweg 3A</t>
  </si>
  <si>
    <t>DH, Prinses Beatrixlaan 512</t>
  </si>
  <si>
    <t>ASD, Kingsfordweg 1</t>
  </si>
  <si>
    <t>SHL, Evert vd Beekstraat 384</t>
  </si>
  <si>
    <t>SHL, Vertrekpas 1- 260 D-Toren</t>
  </si>
  <si>
    <t>Werkplekken /fwte 2024</t>
  </si>
  <si>
    <t>Tabblad</t>
  </si>
  <si>
    <t>Gebouwcode</t>
  </si>
  <si>
    <t>Adres gebouw</t>
  </si>
  <si>
    <t xml:space="preserve">VASTE AANNEEMSOM LOCATIE PER JAAR </t>
  </si>
  <si>
    <t>TOTAAL OPBRENGSTEN VERKOOP INGREDIENTEN</t>
  </si>
  <si>
    <t>Totaal verkoop ingrediëntskosten</t>
  </si>
  <si>
    <t>invullen indien van toepassing</t>
  </si>
  <si>
    <t>Restitutie</t>
  </si>
  <si>
    <t>…..(type outlet)</t>
  </si>
  <si>
    <t>kosten/ jaar incl. btw</t>
  </si>
  <si>
    <t>btw%</t>
  </si>
  <si>
    <t>kosten/ jaar excl. btw</t>
  </si>
  <si>
    <t>onderdeel</t>
  </si>
  <si>
    <t>Verkoop ingrediëntskosten</t>
  </si>
  <si>
    <t>Totaal inkoop ingrediëntskosten</t>
  </si>
  <si>
    <t>Inkoop ingrediëntskosten</t>
  </si>
  <si>
    <t xml:space="preserve">OPBRENGSTEN VERKOOP INGREDIENTEN </t>
  </si>
  <si>
    <t xml:space="preserve">TOTAAL VASTE KOSTEN </t>
  </si>
  <si>
    <t>Totaal exploitatiekosten</t>
  </si>
  <si>
    <t>Algemene kosten</t>
  </si>
  <si>
    <t>Kassasystemen</t>
  </si>
  <si>
    <t>Management Fee</t>
  </si>
  <si>
    <t>Exploitatiekosten</t>
  </si>
  <si>
    <t>Totaal overige personeelskosten</t>
  </si>
  <si>
    <t>vrij invulbaar indien van toepasing</t>
  </si>
  <si>
    <t>beschrijving / onderdeel</t>
  </si>
  <si>
    <t>Overige personeelskosten (alleen invullen indien van toepassing)</t>
  </si>
  <si>
    <t>Totaal personeelsinzet</t>
  </si>
  <si>
    <t>Cateringmedewerker</t>
  </si>
  <si>
    <t>Gastheer/gastvrouw</t>
  </si>
  <si>
    <t>Kok</t>
  </si>
  <si>
    <t>Chef-kok</t>
  </si>
  <si>
    <t>Assistent Cateringmanager</t>
  </si>
  <si>
    <t>Cateringmanager</t>
  </si>
  <si>
    <t>uren per jaar</t>
  </si>
  <si>
    <t>dagen /jaar</t>
  </si>
  <si>
    <t>uurtarief 
excl. btw</t>
  </si>
  <si>
    <t>uren/ dag</t>
  </si>
  <si>
    <t>functie schaal</t>
  </si>
  <si>
    <t>functie</t>
  </si>
  <si>
    <t>Personeelsinzet Eten én Drinken Locatie</t>
  </si>
  <si>
    <t xml:space="preserve">VASTE KOSTEN PER JAAR </t>
  </si>
  <si>
    <t>Bemenste Barista of Thee bar
(dranken gratis)</t>
  </si>
  <si>
    <t>Bedrijfsrestaurant JA/NEE</t>
  </si>
  <si>
    <t xml:space="preserve">Gemiddelde pandbezetting per dag </t>
  </si>
  <si>
    <t>Woonplaats</t>
  </si>
  <si>
    <t>Adres</t>
  </si>
  <si>
    <t>131400</t>
  </si>
  <si>
    <t>104300</t>
  </si>
  <si>
    <t>104301</t>
  </si>
  <si>
    <t>259502</t>
  </si>
  <si>
    <t>178200</t>
  </si>
  <si>
    <t>213202</t>
  </si>
  <si>
    <t>162500</t>
  </si>
  <si>
    <t>111812</t>
  </si>
  <si>
    <t>111816</t>
  </si>
  <si>
    <t>111801</t>
  </si>
  <si>
    <t>111900</t>
  </si>
  <si>
    <t>355200</t>
  </si>
  <si>
    <t>353103</t>
  </si>
  <si>
    <t>353101</t>
  </si>
  <si>
    <t>353102</t>
  </si>
  <si>
    <t>353100</t>
  </si>
  <si>
    <t>352800</t>
  </si>
  <si>
    <t>351109</t>
  </si>
  <si>
    <t>351107</t>
  </si>
  <si>
    <t>356100</t>
  </si>
  <si>
    <t>Serviceteam:</t>
  </si>
  <si>
    <t>Amsterdam 1</t>
  </si>
  <si>
    <t>Amsterdam 2</t>
  </si>
  <si>
    <t>Holland-Midden</t>
  </si>
  <si>
    <t xml:space="preserve">Haaglanden </t>
  </si>
  <si>
    <t>Utrecht 4</t>
  </si>
  <si>
    <t>Utrecht 2</t>
  </si>
  <si>
    <t>Utrecht 1</t>
  </si>
  <si>
    <t>Werkplekken /fwte</t>
  </si>
  <si>
    <t>SHL-R, Beechavenue 82_100</t>
  </si>
  <si>
    <t>excl. btw</t>
  </si>
  <si>
    <t>incl. btw</t>
  </si>
  <si>
    <t>Vaste aanneemsom per locatie</t>
  </si>
  <si>
    <t>Totaal aanneemsommern perceel 2 Noordwest</t>
  </si>
  <si>
    <t>Totalen</t>
  </si>
  <si>
    <t>Totaal per locatie</t>
  </si>
  <si>
    <t>Huur automaat
per stuk/per jaar
exclusief btw</t>
  </si>
  <si>
    <t>Huurprijs per locatie
exclusief btw</t>
  </si>
  <si>
    <t>Totaal kosten automaten Type 1 per jaar
exclusief btw</t>
  </si>
  <si>
    <t>Totaal kosten automaten Type 2 per jaar
exclusief btw</t>
  </si>
  <si>
    <t>Vaste integrale verrekenprijs per waterbar  per jaar
exclusief btw</t>
  </si>
  <si>
    <t>Totaal kosten waterbars per locatie per jaar
exclusief btw</t>
  </si>
  <si>
    <t>Totaal kosten automaten Type 1 + 2 en waterbars
exclusief btw</t>
  </si>
  <si>
    <t>btw %</t>
  </si>
  <si>
    <t>Totaal kosten automaten Type 1 + 2
en waterbars
inclusief btw</t>
  </si>
  <si>
    <t>Aanvullende prijsopgave:</t>
  </si>
  <si>
    <t>Prijs per onderkast 
exclusief btw</t>
  </si>
  <si>
    <t>Prijs per onderkast 
inclusief btw</t>
  </si>
  <si>
    <t>Let op: Alle gevraagde prijzen zijn prijzen per jaar!</t>
  </si>
  <si>
    <t>Totaal inschrijfprijs per jaar:</t>
  </si>
  <si>
    <t>Totalen drankenvoorziening perceel 2 Noordwest</t>
  </si>
  <si>
    <t>Inschrijfprijs</t>
  </si>
  <si>
    <t>Drankenvoorzieningen</t>
  </si>
  <si>
    <t>Inschrijfprijs t.b.v. Inschrijfbiljet, 
overnemen op bijlage 3b</t>
  </si>
  <si>
    <t>Perceel 2 Noordwest</t>
  </si>
  <si>
    <t xml:space="preserve">Locatie gegevens ten behoeve van aanbesteding Proef de Toekomst </t>
  </si>
  <si>
    <t>Overzicht perceel 2 Noordwest</t>
  </si>
  <si>
    <t>Vaste aanneemsommen locaties</t>
  </si>
  <si>
    <t>Utrecht</t>
  </si>
  <si>
    <t>Herman Gorterstraat 5</t>
  </si>
  <si>
    <t>3511EW</t>
  </si>
  <si>
    <t>Nee</t>
  </si>
  <si>
    <t xml:space="preserve">locatie gaat eind 2024 uit CDV </t>
  </si>
  <si>
    <t>Bijzonder toegangsregelement</t>
  </si>
  <si>
    <t>351102</t>
  </si>
  <si>
    <t>Utrecht, Herman Gorterstraat 5</t>
  </si>
  <si>
    <t>UTR, Herman Gorterstraat 5</t>
  </si>
  <si>
    <t>Aantal te plaatsen automaten:</t>
  </si>
  <si>
    <t>INVULLEN!
Omschrijving kostenpost 1
 exclusief btw</t>
  </si>
  <si>
    <t>INVULLEN!
Omschrijving  kostenpost 2
exclusief btw</t>
  </si>
  <si>
    <t>INVULLEN!
Omschrijving  kostenpost 3
exclusief btw</t>
  </si>
  <si>
    <t>Kosten waterbars
per locatie per jaar
exclusief btw</t>
  </si>
  <si>
    <t>Totaal zelf in te vullen kostenpost 1
exclusief btw</t>
  </si>
  <si>
    <t>Totaal zelf in te vullen kostenpost 1
inclusief btw</t>
  </si>
  <si>
    <t>Totaal zelf in te vullen kostenpost 2
exclusief btw</t>
  </si>
  <si>
    <t>Totaal zelf in te vullen kostenpost 3
exclusief btw</t>
  </si>
  <si>
    <t>Totaal zelf in te vullen kostenpost 3
inclusief btw</t>
  </si>
  <si>
    <t>Totale vaste kosten per jaar 
exclusief btw</t>
  </si>
  <si>
    <t>Totale vaste kosten per jaar 
inclusief btw</t>
  </si>
  <si>
    <t>* Zelf in te vullen kostenpost 1,2 en 3.
Indien u voor onderhouds- of operationele werkzaamheden kosten m.b.t. drankenautomaten in rekening brengt die niet kunnen worden uitgevoerd door personeel dat wordt benoemd in de locatiekosten (aanneemsom) kunt u die kosten hier benoemen. Ook andere, niet eerder benoemde kosten kunt u hier opvoeren. 
U DIENT IN DE TITEL VAN DE KOLOM EEN OMSCHRIJVING TE GEVEN EN BEKNOPT TOE TE LICHTEN IN EEN FINANCIËLE PARAGRAAF!</t>
  </si>
  <si>
    <t>Variabele kosten  per jaar</t>
  </si>
  <si>
    <t>Warme dranken automaten</t>
  </si>
  <si>
    <r>
      <t xml:space="preserve">Variabele kosten per perceel per jaar </t>
    </r>
    <r>
      <rPr>
        <b/>
        <i/>
        <sz val="9"/>
        <rFont val="Verdana"/>
        <family val="2"/>
      </rPr>
      <t>excl. btw</t>
    </r>
  </si>
  <si>
    <r>
      <t xml:space="preserve">Totalen variabele kosten </t>
    </r>
    <r>
      <rPr>
        <b/>
        <i/>
        <sz val="9"/>
        <rFont val="Verdana"/>
        <family val="2"/>
      </rPr>
      <t>per jaar inclusief btw</t>
    </r>
  </si>
  <si>
    <r>
      <t xml:space="preserve">De opgave van de variabele kosten moeten gebaseerd zijn op de aantallen en aard van de consumpties zoals opgegeven in de HERZIENE </t>
    </r>
    <r>
      <rPr>
        <b/>
        <sz val="9"/>
        <color theme="1"/>
        <rFont val="Verdana"/>
        <family val="2"/>
      </rPr>
      <t>bijlage 6.</t>
    </r>
    <r>
      <rPr>
        <sz val="9"/>
        <color theme="1"/>
        <rFont val="Verdana"/>
        <family val="2"/>
      </rPr>
      <t xml:space="preserve"> </t>
    </r>
  </si>
  <si>
    <t>prijs per concumptie 
exlusief btw</t>
  </si>
  <si>
    <t>aantal consumpties per jaar per perceel (zie HERZIENE bijlage 6 voor een gedetailleerde verdeling)
INSCHRIJVER DIENT 4.000.000 CONSUMPTIES TE VERDELEN NAAR VERHOUDING VAN HET AANTAL TE PLAATSEN MACHINES TYPE 1 EN TYPE 2.</t>
  </si>
  <si>
    <t>Totaal</t>
  </si>
  <si>
    <t>Totaal inclusief btw voor beoordeling</t>
  </si>
  <si>
    <t>Waterbar 
(met heet water uitgifte)</t>
  </si>
  <si>
    <r>
      <t xml:space="preserve">Kostenopgave omgerekend per 25 consumpties </t>
    </r>
    <r>
      <rPr>
        <b/>
        <i/>
        <sz val="9"/>
        <rFont val="Verdana"/>
        <family val="2"/>
      </rPr>
      <t>excl. btw</t>
    </r>
  </si>
  <si>
    <r>
      <t xml:space="preserve">Kostenopgave OP BASIS VAN HET PERCENTAGE VAN 1.000.000 waterconsumpties  per jaar </t>
    </r>
    <r>
      <rPr>
        <b/>
        <i/>
        <sz val="9"/>
        <rFont val="Verdana"/>
        <family val="2"/>
      </rPr>
      <t>excl. btw</t>
    </r>
  </si>
  <si>
    <t>Thee (30%)</t>
  </si>
  <si>
    <t>CO2 patronen (25%)</t>
  </si>
  <si>
    <t>Smaakmakers (40%)</t>
  </si>
  <si>
    <t>Totaal exclusief btw</t>
  </si>
  <si>
    <t>Totale kosten drankenvoorzieningen
exclusief  btw</t>
  </si>
  <si>
    <t xml:space="preserve">Voor het vaststellen van de integrale variabele kosten per consumptie is een aantal van 4 miljoen consumpties per perceel uit warme dranken automaten als uitgangspunt genomen en 1 miljoen waterdranken uit waterbars. De werkelijke kosten (aantal consumpties vermenigvuldigd met integrale variabele kosten per consumptie) kunnen op nacalculatie gefactureerd worden, </t>
  </si>
  <si>
    <t>Integrale variabele kosten per concumptie apparaat type 1 (ingrediënten zoals koffie, thee, cacao, melk en suiker, gratis verstrekkingen zoals roerstaafjes, zakjes suiker en cafeïne vrije koffie etc.)</t>
  </si>
  <si>
    <t>Integrale variabele kosten per concumptie apparaat type 2 (ingrediënten zoals koffie, thee, cacao, melk en suiker, gratis verstrekkingen zoals roerstaafjes, zakjes suiker en cafeïne vrije koffie etc.)</t>
  </si>
  <si>
    <t>Totale kosten drankenvoorzieningen
inclusief btw 
voor beoordeling 
(wordt overgenomen in tabblad inschrijfprijs)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</si>
</sst>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-[$€-2]\ * #,##0.00_-;_-[$€-2]\ * #,##0.00\-;_-[$€-2]\ * &quot;-&quot;??_-;_-@_-"/>
    <numFmt numFmtId="166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Verdana"/>
      <family val="2"/>
    </font>
    <font>
      <b/>
      <u/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theme="3"/>
      <name val="Trebuchet MS"/>
      <family val="2"/>
    </font>
    <font>
      <i/>
      <sz val="10"/>
      <name val="Trebuchet MS"/>
      <family val="2"/>
    </font>
    <font>
      <i/>
      <sz val="10"/>
      <color rgb="FFFF0000"/>
      <name val="Trebuchet MS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name val="Verdana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2">
    <xf numFmtId="0" fontId="0" fillId="0" borderId="0" xfId="0"/>
    <xf numFmtId="3" fontId="2" fillId="3" borderId="4" xfId="0" applyNumberFormat="1" applyFont="1" applyFill="1" applyBorder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left"/>
    </xf>
    <xf numFmtId="0" fontId="2" fillId="3" borderId="4" xfId="0" quotePrefix="1" applyFont="1" applyFill="1" applyBorder="1"/>
    <xf numFmtId="0" fontId="10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0" fontId="11" fillId="7" borderId="4" xfId="0" applyFont="1" applyFill="1" applyBorder="1" applyAlignment="1">
      <alignment vertical="center"/>
    </xf>
    <xf numFmtId="165" fontId="12" fillId="8" borderId="12" xfId="0" applyNumberFormat="1" applyFont="1" applyFill="1" applyBorder="1" applyAlignment="1">
      <alignment vertical="center" wrapText="1"/>
    </xf>
    <xf numFmtId="9" fontId="13" fillId="9" borderId="13" xfId="1" applyFont="1" applyFill="1" applyBorder="1"/>
    <xf numFmtId="165" fontId="14" fillId="8" borderId="14" xfId="0" applyNumberFormat="1" applyFont="1" applyFill="1" applyBorder="1" applyAlignment="1">
      <alignment vertical="center" wrapText="1"/>
    </xf>
    <xf numFmtId="165" fontId="13" fillId="9" borderId="16" xfId="0" applyNumberFormat="1" applyFont="1" applyFill="1" applyBorder="1"/>
    <xf numFmtId="9" fontId="13" fillId="9" borderId="16" xfId="1" applyFont="1" applyFill="1" applyBorder="1"/>
    <xf numFmtId="0" fontId="13" fillId="9" borderId="16" xfId="0" applyFont="1" applyFill="1" applyBorder="1"/>
    <xf numFmtId="166" fontId="13" fillId="9" borderId="16" xfId="2" applyNumberFormat="1" applyFont="1" applyFill="1" applyBorder="1"/>
    <xf numFmtId="0" fontId="13" fillId="9" borderId="14" xfId="0" applyFont="1" applyFill="1" applyBorder="1"/>
    <xf numFmtId="165" fontId="12" fillId="8" borderId="17" xfId="0" applyNumberFormat="1" applyFont="1" applyFill="1" applyBorder="1"/>
    <xf numFmtId="165" fontId="12" fillId="8" borderId="13" xfId="0" applyNumberFormat="1" applyFont="1" applyFill="1" applyBorder="1"/>
    <xf numFmtId="0" fontId="13" fillId="9" borderId="18" xfId="0" applyFont="1" applyFill="1" applyBorder="1"/>
    <xf numFmtId="165" fontId="13" fillId="9" borderId="18" xfId="0" applyNumberFormat="1" applyFont="1" applyFill="1" applyBorder="1"/>
    <xf numFmtId="166" fontId="13" fillId="9" borderId="18" xfId="2" applyNumberFormat="1" applyFont="1" applyFill="1" applyBorder="1"/>
    <xf numFmtId="0" fontId="12" fillId="9" borderId="19" xfId="0" applyFont="1" applyFill="1" applyBorder="1"/>
    <xf numFmtId="165" fontId="12" fillId="11" borderId="20" xfId="0" applyNumberFormat="1" applyFont="1" applyFill="1" applyBorder="1"/>
    <xf numFmtId="9" fontId="12" fillId="11" borderId="21" xfId="1" applyFont="1" applyFill="1" applyBorder="1"/>
    <xf numFmtId="165" fontId="12" fillId="11" borderId="22" xfId="0" applyNumberFormat="1" applyFont="1" applyFill="1" applyBorder="1"/>
    <xf numFmtId="0" fontId="12" fillId="12" borderId="23" xfId="0" applyFont="1" applyFill="1" applyBorder="1"/>
    <xf numFmtId="165" fontId="12" fillId="12" borderId="23" xfId="0" applyNumberFormat="1" applyFont="1" applyFill="1" applyBorder="1"/>
    <xf numFmtId="166" fontId="12" fillId="12" borderId="23" xfId="2" applyNumberFormat="1" applyFont="1" applyFill="1" applyBorder="1"/>
    <xf numFmtId="0" fontId="12" fillId="13" borderId="24" xfId="0" applyFont="1" applyFill="1" applyBorder="1"/>
    <xf numFmtId="165" fontId="13" fillId="11" borderId="9" xfId="0" applyNumberFormat="1" applyFont="1" applyFill="1" applyBorder="1"/>
    <xf numFmtId="9" fontId="13" fillId="14" borderId="7" xfId="1" applyFont="1" applyFill="1" applyBorder="1" applyProtection="1">
      <protection locked="0"/>
    </xf>
    <xf numFmtId="165" fontId="13" fillId="14" borderId="6" xfId="0" applyNumberFormat="1" applyFont="1" applyFill="1" applyBorder="1" applyProtection="1">
      <protection locked="0"/>
    </xf>
    <xf numFmtId="0" fontId="13" fillId="12" borderId="3" xfId="0" applyFont="1" applyFill="1" applyBorder="1" applyProtection="1">
      <protection locked="0"/>
    </xf>
    <xf numFmtId="0" fontId="13" fillId="12" borderId="2" xfId="0" applyFont="1" applyFill="1" applyBorder="1" applyProtection="1">
      <protection locked="0"/>
    </xf>
    <xf numFmtId="165" fontId="13" fillId="12" borderId="2" xfId="0" applyNumberFormat="1" applyFont="1" applyFill="1" applyBorder="1" applyProtection="1">
      <protection locked="0"/>
    </xf>
    <xf numFmtId="166" fontId="13" fillId="12" borderId="2" xfId="2" applyNumberFormat="1" applyFont="1" applyFill="1" applyBorder="1" applyProtection="1">
      <protection locked="0"/>
    </xf>
    <xf numFmtId="0" fontId="13" fillId="12" borderId="1" xfId="0" applyFont="1" applyFill="1" applyBorder="1" applyProtection="1">
      <protection locked="0"/>
    </xf>
    <xf numFmtId="0" fontId="15" fillId="14" borderId="25" xfId="0" applyFont="1" applyFill="1" applyBorder="1" applyProtection="1">
      <protection locked="0"/>
    </xf>
    <xf numFmtId="9" fontId="13" fillId="14" borderId="1" xfId="1" applyFont="1" applyFill="1" applyBorder="1" applyProtection="1">
      <protection locked="0"/>
    </xf>
    <xf numFmtId="165" fontId="13" fillId="14" borderId="4" xfId="0" applyNumberFormat="1" applyFont="1" applyFill="1" applyBorder="1" applyProtection="1">
      <protection locked="0"/>
    </xf>
    <xf numFmtId="0" fontId="15" fillId="14" borderId="8" xfId="0" applyFont="1" applyFill="1" applyBorder="1" applyProtection="1">
      <protection locked="0"/>
    </xf>
    <xf numFmtId="0" fontId="13" fillId="12" borderId="26" xfId="0" applyFont="1" applyFill="1" applyBorder="1" applyProtection="1">
      <protection locked="0"/>
    </xf>
    <xf numFmtId="0" fontId="13" fillId="12" borderId="5" xfId="0" applyFont="1" applyFill="1" applyBorder="1" applyProtection="1">
      <protection locked="0"/>
    </xf>
    <xf numFmtId="165" fontId="13" fillId="12" borderId="5" xfId="0" applyNumberFormat="1" applyFont="1" applyFill="1" applyBorder="1" applyProtection="1">
      <protection locked="0"/>
    </xf>
    <xf numFmtId="166" fontId="13" fillId="12" borderId="5" xfId="2" applyNumberFormat="1" applyFont="1" applyFill="1" applyBorder="1" applyProtection="1">
      <protection locked="0"/>
    </xf>
    <xf numFmtId="0" fontId="13" fillId="12" borderId="27" xfId="0" applyFont="1" applyFill="1" applyBorder="1" applyProtection="1">
      <protection locked="0"/>
    </xf>
    <xf numFmtId="0" fontId="16" fillId="14" borderId="8" xfId="0" applyFont="1" applyFill="1" applyBorder="1" applyProtection="1">
      <protection locked="0"/>
    </xf>
    <xf numFmtId="165" fontId="13" fillId="13" borderId="9" xfId="0" applyNumberFormat="1" applyFont="1" applyFill="1" applyBorder="1" applyAlignment="1">
      <alignment horizontal="center" wrapText="1"/>
    </xf>
    <xf numFmtId="9" fontId="13" fillId="13" borderId="1" xfId="1" applyFont="1" applyFill="1" applyBorder="1" applyAlignment="1">
      <alignment horizontal="center" wrapText="1"/>
    </xf>
    <xf numFmtId="165" fontId="13" fillId="13" borderId="3" xfId="0" applyNumberFormat="1" applyFont="1" applyFill="1" applyBorder="1" applyAlignment="1">
      <alignment horizontal="center" wrapText="1"/>
    </xf>
    <xf numFmtId="0" fontId="13" fillId="13" borderId="3" xfId="0" applyFont="1" applyFill="1" applyBorder="1" applyProtection="1">
      <protection locked="0"/>
    </xf>
    <xf numFmtId="0" fontId="13" fillId="13" borderId="2" xfId="0" applyFont="1" applyFill="1" applyBorder="1" applyProtection="1">
      <protection locked="0"/>
    </xf>
    <xf numFmtId="165" fontId="13" fillId="13" borderId="2" xfId="0" applyNumberFormat="1" applyFont="1" applyFill="1" applyBorder="1" applyProtection="1">
      <protection locked="0"/>
    </xf>
    <xf numFmtId="166" fontId="13" fillId="13" borderId="2" xfId="2" applyNumberFormat="1" applyFont="1" applyFill="1" applyBorder="1" applyProtection="1">
      <protection locked="0"/>
    </xf>
    <xf numFmtId="0" fontId="13" fillId="13" borderId="1" xfId="0" applyFont="1" applyFill="1" applyBorder="1" applyProtection="1">
      <protection locked="0"/>
    </xf>
    <xf numFmtId="0" fontId="13" fillId="13" borderId="28" xfId="0" applyFont="1" applyFill="1" applyBorder="1"/>
    <xf numFmtId="165" fontId="12" fillId="9" borderId="29" xfId="0" applyNumberFormat="1" applyFont="1" applyFill="1" applyBorder="1"/>
    <xf numFmtId="9" fontId="12" fillId="9" borderId="27" xfId="1" applyFont="1" applyFill="1" applyBorder="1"/>
    <xf numFmtId="165" fontId="12" fillId="9" borderId="30" xfId="0" applyNumberFormat="1" applyFont="1" applyFill="1" applyBorder="1"/>
    <xf numFmtId="0" fontId="12" fillId="9" borderId="0" xfId="0" applyFont="1" applyFill="1"/>
    <xf numFmtId="165" fontId="12" fillId="9" borderId="0" xfId="0" applyNumberFormat="1" applyFont="1" applyFill="1"/>
    <xf numFmtId="166" fontId="12" fillId="9" borderId="0" xfId="2" applyNumberFormat="1" applyFont="1" applyFill="1" applyBorder="1"/>
    <xf numFmtId="0" fontId="12" fillId="2" borderId="31" xfId="0" applyFont="1" applyFill="1" applyBorder="1"/>
    <xf numFmtId="165" fontId="12" fillId="11" borderId="32" xfId="0" applyNumberFormat="1" applyFont="1" applyFill="1" applyBorder="1"/>
    <xf numFmtId="0" fontId="12" fillId="13" borderId="33" xfId="0" applyFont="1" applyFill="1" applyBorder="1"/>
    <xf numFmtId="0" fontId="13" fillId="12" borderId="34" xfId="0" applyFont="1" applyFill="1" applyBorder="1" applyProtection="1">
      <protection locked="0"/>
    </xf>
    <xf numFmtId="0" fontId="13" fillId="12" borderId="35" xfId="0" applyFont="1" applyFill="1" applyBorder="1" applyProtection="1">
      <protection locked="0"/>
    </xf>
    <xf numFmtId="165" fontId="13" fillId="12" borderId="35" xfId="0" applyNumberFormat="1" applyFont="1" applyFill="1" applyBorder="1" applyProtection="1">
      <protection locked="0"/>
    </xf>
    <xf numFmtId="166" fontId="13" fillId="12" borderId="35" xfId="2" applyNumberFormat="1" applyFont="1" applyFill="1" applyBorder="1" applyProtection="1">
      <protection locked="0"/>
    </xf>
    <xf numFmtId="0" fontId="13" fillId="12" borderId="7" xfId="0" applyFont="1" applyFill="1" applyBorder="1" applyProtection="1">
      <protection locked="0"/>
    </xf>
    <xf numFmtId="165" fontId="13" fillId="13" borderId="4" xfId="0" applyNumberFormat="1" applyFont="1" applyFill="1" applyBorder="1" applyAlignment="1">
      <alignment horizontal="center" wrapText="1"/>
    </xf>
    <xf numFmtId="0" fontId="13" fillId="13" borderId="26" xfId="0" applyFont="1" applyFill="1" applyBorder="1" applyProtection="1">
      <protection locked="0"/>
    </xf>
    <xf numFmtId="0" fontId="13" fillId="13" borderId="5" xfId="0" applyFont="1" applyFill="1" applyBorder="1" applyProtection="1">
      <protection locked="0"/>
    </xf>
    <xf numFmtId="165" fontId="13" fillId="13" borderId="5" xfId="0" applyNumberFormat="1" applyFont="1" applyFill="1" applyBorder="1" applyProtection="1">
      <protection locked="0"/>
    </xf>
    <xf numFmtId="166" fontId="13" fillId="13" borderId="5" xfId="2" applyNumberFormat="1" applyFont="1" applyFill="1" applyBorder="1" applyProtection="1">
      <protection locked="0"/>
    </xf>
    <xf numFmtId="0" fontId="13" fillId="13" borderId="27" xfId="0" applyFont="1" applyFill="1" applyBorder="1" applyProtection="1">
      <protection locked="0"/>
    </xf>
    <xf numFmtId="0" fontId="13" fillId="13" borderId="8" xfId="0" applyFont="1" applyFill="1" applyBorder="1"/>
    <xf numFmtId="165" fontId="12" fillId="9" borderId="26" xfId="0" applyNumberFormat="1" applyFont="1" applyFill="1" applyBorder="1"/>
    <xf numFmtId="0" fontId="12" fillId="9" borderId="26" xfId="0" applyFont="1" applyFill="1" applyBorder="1"/>
    <xf numFmtId="0" fontId="12" fillId="9" borderId="5" xfId="0" applyFont="1" applyFill="1" applyBorder="1"/>
    <xf numFmtId="165" fontId="12" fillId="9" borderId="5" xfId="0" applyNumberFormat="1" applyFont="1" applyFill="1" applyBorder="1"/>
    <xf numFmtId="166" fontId="12" fillId="9" borderId="5" xfId="2" applyNumberFormat="1" applyFont="1" applyFill="1" applyBorder="1"/>
    <xf numFmtId="0" fontId="12" fillId="9" borderId="27" xfId="0" applyFont="1" applyFill="1" applyBorder="1"/>
    <xf numFmtId="0" fontId="12" fillId="2" borderId="36" xfId="0" applyFont="1" applyFill="1" applyBorder="1"/>
    <xf numFmtId="165" fontId="12" fillId="9" borderId="12" xfId="0" applyNumberFormat="1" applyFont="1" applyFill="1" applyBorder="1"/>
    <xf numFmtId="9" fontId="12" fillId="9" borderId="16" xfId="1" applyFont="1" applyFill="1" applyBorder="1"/>
    <xf numFmtId="165" fontId="12" fillId="9" borderId="16" xfId="0" applyNumberFormat="1" applyFont="1" applyFill="1" applyBorder="1"/>
    <xf numFmtId="0" fontId="12" fillId="9" borderId="16" xfId="0" applyFont="1" applyFill="1" applyBorder="1"/>
    <xf numFmtId="166" fontId="12" fillId="9" borderId="16" xfId="2" applyNumberFormat="1" applyFont="1" applyFill="1" applyBorder="1"/>
    <xf numFmtId="0" fontId="12" fillId="9" borderId="14" xfId="0" applyFont="1" applyFill="1" applyBorder="1"/>
    <xf numFmtId="165" fontId="12" fillId="8" borderId="37" xfId="0" applyNumberFormat="1" applyFont="1" applyFill="1" applyBorder="1"/>
    <xf numFmtId="9" fontId="12" fillId="9" borderId="13" xfId="1" applyFont="1" applyFill="1" applyBorder="1"/>
    <xf numFmtId="0" fontId="12" fillId="9" borderId="38" xfId="0" applyFont="1" applyFill="1" applyBorder="1"/>
    <xf numFmtId="165" fontId="12" fillId="11" borderId="39" xfId="0" applyNumberFormat="1" applyFont="1" applyFill="1" applyBorder="1"/>
    <xf numFmtId="9" fontId="12" fillId="11" borderId="20" xfId="1" applyFont="1" applyFill="1" applyBorder="1"/>
    <xf numFmtId="0" fontId="12" fillId="12" borderId="32" xfId="0" applyFont="1" applyFill="1" applyBorder="1"/>
    <xf numFmtId="0" fontId="12" fillId="12" borderId="21" xfId="0" applyFont="1" applyFill="1" applyBorder="1"/>
    <xf numFmtId="165" fontId="13" fillId="14" borderId="34" xfId="0" applyNumberFormat="1" applyFont="1" applyFill="1" applyBorder="1" applyProtection="1">
      <protection locked="0"/>
    </xf>
    <xf numFmtId="0" fontId="15" fillId="14" borderId="40" xfId="0" applyFont="1" applyFill="1" applyBorder="1" applyProtection="1">
      <protection locked="0"/>
    </xf>
    <xf numFmtId="165" fontId="13" fillId="14" borderId="3" xfId="0" applyNumberFormat="1" applyFont="1" applyFill="1" applyBorder="1" applyProtection="1">
      <protection locked="0"/>
    </xf>
    <xf numFmtId="0" fontId="15" fillId="14" borderId="28" xfId="0" applyFont="1" applyFill="1" applyBorder="1" applyProtection="1">
      <protection locked="0"/>
    </xf>
    <xf numFmtId="0" fontId="12" fillId="9" borderId="36" xfId="0" applyFont="1" applyFill="1" applyBorder="1"/>
    <xf numFmtId="0" fontId="12" fillId="9" borderId="30" xfId="0" applyFont="1" applyFill="1" applyBorder="1"/>
    <xf numFmtId="166" fontId="12" fillId="9" borderId="30" xfId="2" applyNumberFormat="1" applyFont="1" applyFill="1" applyBorder="1"/>
    <xf numFmtId="0" fontId="12" fillId="9" borderId="31" xfId="0" applyFont="1" applyFill="1" applyBorder="1"/>
    <xf numFmtId="43" fontId="12" fillId="11" borderId="22" xfId="2" applyFont="1" applyFill="1" applyBorder="1"/>
    <xf numFmtId="0" fontId="12" fillId="13" borderId="22" xfId="0" applyFont="1" applyFill="1" applyBorder="1"/>
    <xf numFmtId="165" fontId="12" fillId="13" borderId="22" xfId="0" applyNumberFormat="1" applyFont="1" applyFill="1" applyBorder="1"/>
    <xf numFmtId="166" fontId="12" fillId="13" borderId="22" xfId="2" applyNumberFormat="1" applyFont="1" applyFill="1" applyBorder="1"/>
    <xf numFmtId="165" fontId="13" fillId="11" borderId="4" xfId="0" applyNumberFormat="1" applyFont="1" applyFill="1" applyBorder="1"/>
    <xf numFmtId="43" fontId="13" fillId="11" borderId="4" xfId="2" applyFont="1" applyFill="1" applyBorder="1"/>
    <xf numFmtId="0" fontId="13" fillId="9" borderId="4" xfId="0" applyFont="1" applyFill="1" applyBorder="1"/>
    <xf numFmtId="166" fontId="13" fillId="14" borderId="4" xfId="2" applyNumberFormat="1" applyFont="1" applyFill="1" applyBorder="1" applyProtection="1">
      <protection locked="0"/>
    </xf>
    <xf numFmtId="0" fontId="13" fillId="14" borderId="4" xfId="0" applyFont="1" applyFill="1" applyBorder="1" applyProtection="1">
      <protection locked="0"/>
    </xf>
    <xf numFmtId="0" fontId="13" fillId="13" borderId="4" xfId="0" applyFont="1" applyFill="1" applyBorder="1" applyAlignment="1">
      <alignment wrapText="1"/>
    </xf>
    <xf numFmtId="165" fontId="13" fillId="13" borderId="4" xfId="0" applyNumberFormat="1" applyFont="1" applyFill="1" applyBorder="1" applyAlignment="1">
      <alignment wrapText="1"/>
    </xf>
    <xf numFmtId="166" fontId="13" fillId="13" borderId="4" xfId="2" applyNumberFormat="1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4" xfId="0" applyFont="1" applyBorder="1"/>
    <xf numFmtId="0" fontId="18" fillId="0" borderId="30" xfId="0" applyFont="1" applyBorder="1"/>
    <xf numFmtId="0" fontId="11" fillId="0" borderId="14" xfId="0" applyFont="1" applyBorder="1"/>
    <xf numFmtId="0" fontId="19" fillId="0" borderId="0" xfId="0" applyFont="1" applyAlignment="1">
      <alignment vertical="center"/>
    </xf>
    <xf numFmtId="49" fontId="2" fillId="3" borderId="4" xfId="0" applyNumberFormat="1" applyFont="1" applyFill="1" applyBorder="1" applyAlignment="1">
      <alignment horizontal="center"/>
    </xf>
    <xf numFmtId="49" fontId="21" fillId="0" borderId="0" xfId="3" applyNumberFormat="1" applyFont="1"/>
    <xf numFmtId="14" fontId="0" fillId="0" borderId="0" xfId="0" applyNumberFormat="1"/>
    <xf numFmtId="0" fontId="11" fillId="0" borderId="44" xfId="0" applyFont="1" applyBorder="1"/>
    <xf numFmtId="0" fontId="18" fillId="0" borderId="45" xfId="0" applyFont="1" applyBorder="1"/>
    <xf numFmtId="0" fontId="18" fillId="0" borderId="50" xfId="0" applyFont="1" applyBorder="1"/>
    <xf numFmtId="0" fontId="0" fillId="17" borderId="13" xfId="0" applyFill="1" applyBorder="1"/>
    <xf numFmtId="0" fontId="0" fillId="0" borderId="4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8" xfId="0" applyBorder="1"/>
    <xf numFmtId="0" fontId="0" fillId="0" borderId="9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26" fillId="22" borderId="60" xfId="0" applyFont="1" applyFill="1" applyBorder="1" applyAlignment="1">
      <alignment vertical="center"/>
    </xf>
    <xf numFmtId="0" fontId="0" fillId="0" borderId="47" xfId="0" applyBorder="1"/>
    <xf numFmtId="0" fontId="27" fillId="22" borderId="46" xfId="0" applyFont="1" applyFill="1" applyBorder="1" applyAlignment="1">
      <alignment vertical="center" wrapText="1"/>
    </xf>
    <xf numFmtId="0" fontId="0" fillId="0" borderId="45" xfId="0" applyBorder="1"/>
    <xf numFmtId="0" fontId="0" fillId="0" borderId="50" xfId="0" applyBorder="1"/>
    <xf numFmtId="44" fontId="0" fillId="7" borderId="4" xfId="4" applyFont="1" applyFill="1" applyBorder="1"/>
    <xf numFmtId="44" fontId="0" fillId="7" borderId="9" xfId="4" applyFont="1" applyFill="1" applyBorder="1"/>
    <xf numFmtId="44" fontId="0" fillId="7" borderId="55" xfId="4" applyFont="1" applyFill="1" applyBorder="1"/>
    <xf numFmtId="44" fontId="0" fillId="7" borderId="56" xfId="4" applyFont="1" applyFill="1" applyBorder="1"/>
    <xf numFmtId="44" fontId="0" fillId="0" borderId="0" xfId="4" applyFont="1" applyBorder="1"/>
    <xf numFmtId="44" fontId="26" fillId="2" borderId="0" xfId="4" applyFont="1" applyFill="1" applyBorder="1"/>
    <xf numFmtId="44" fontId="26" fillId="22" borderId="46" xfId="4" applyFont="1" applyFill="1" applyBorder="1" applyAlignment="1">
      <alignment vertical="center"/>
    </xf>
    <xf numFmtId="0" fontId="3" fillId="0" borderId="63" xfId="0" applyFont="1" applyBorder="1"/>
    <xf numFmtId="0" fontId="11" fillId="7" borderId="6" xfId="0" applyFont="1" applyFill="1" applyBorder="1" applyAlignment="1">
      <alignment vertical="center"/>
    </xf>
    <xf numFmtId="0" fontId="3" fillId="0" borderId="4" xfId="0" applyFont="1" applyBorder="1"/>
    <xf numFmtId="0" fontId="3" fillId="0" borderId="4" xfId="0" quotePrefix="1" applyFont="1" applyBorder="1"/>
    <xf numFmtId="0" fontId="3" fillId="0" borderId="3" xfId="0" applyFont="1" applyBorder="1" applyAlignment="1">
      <alignment horizontal="center"/>
    </xf>
    <xf numFmtId="0" fontId="3" fillId="0" borderId="64" xfId="0" applyFont="1" applyBorder="1"/>
    <xf numFmtId="49" fontId="21" fillId="0" borderId="4" xfId="3" applyNumberFormat="1" applyFont="1" applyBorder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25" fillId="0" borderId="4" xfId="4" applyFont="1" applyBorder="1"/>
    <xf numFmtId="44" fontId="25" fillId="0" borderId="9" xfId="0" applyNumberFormat="1" applyFont="1" applyBorder="1"/>
    <xf numFmtId="44" fontId="25" fillId="0" borderId="8" xfId="0" applyNumberFormat="1" applyFont="1" applyBorder="1"/>
    <xf numFmtId="44" fontId="25" fillId="0" borderId="59" xfId="0" applyNumberFormat="1" applyFont="1" applyBorder="1"/>
    <xf numFmtId="0" fontId="4" fillId="0" borderId="0" xfId="0" applyFont="1" applyAlignment="1">
      <alignment vertical="center" wrapText="1" shrinkToFit="1"/>
    </xf>
    <xf numFmtId="0" fontId="2" fillId="0" borderId="0" xfId="0" applyFont="1" applyAlignment="1">
      <alignment wrapText="1" shrinkToFit="1"/>
    </xf>
    <xf numFmtId="14" fontId="6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23" fillId="2" borderId="45" xfId="0" applyFont="1" applyFill="1" applyBorder="1" applyAlignment="1">
      <alignment horizontal="left" vertical="center" wrapText="1"/>
    </xf>
    <xf numFmtId="0" fontId="23" fillId="2" borderId="45" xfId="0" applyFont="1" applyFill="1" applyBorder="1" applyAlignment="1">
      <alignment horizontal="left" vertical="center"/>
    </xf>
    <xf numFmtId="0" fontId="23" fillId="2" borderId="45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/>
    </xf>
    <xf numFmtId="49" fontId="2" fillId="3" borderId="54" xfId="0" applyNumberFormat="1" applyFont="1" applyFill="1" applyBorder="1" applyAlignment="1">
      <alignment horizontal="center"/>
    </xf>
    <xf numFmtId="0" fontId="2" fillId="3" borderId="55" xfId="0" applyFont="1" applyFill="1" applyBorder="1"/>
    <xf numFmtId="0" fontId="2" fillId="3" borderId="55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6" fillId="21" borderId="52" xfId="0" applyFont="1" applyFill="1" applyBorder="1" applyAlignment="1">
      <alignment horizontal="center" vertical="center" wrapText="1"/>
    </xf>
    <xf numFmtId="43" fontId="25" fillId="0" borderId="8" xfId="5" applyFont="1" applyBorder="1"/>
    <xf numFmtId="9" fontId="25" fillId="0" borderId="4" xfId="6" applyFont="1" applyBorder="1"/>
    <xf numFmtId="44" fontId="25" fillId="0" borderId="8" xfId="4" applyFont="1" applyBorder="1"/>
    <xf numFmtId="0" fontId="7" fillId="5" borderId="14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165" fontId="25" fillId="2" borderId="65" xfId="4" applyNumberFormat="1" applyFont="1" applyFill="1" applyBorder="1" applyAlignment="1" applyProtection="1">
      <alignment vertical="center"/>
      <protection locked="0"/>
    </xf>
    <xf numFmtId="165" fontId="25" fillId="2" borderId="53" xfId="4" applyNumberFormat="1" applyFont="1" applyFill="1" applyBorder="1" applyAlignment="1">
      <alignment vertical="center"/>
    </xf>
    <xf numFmtId="0" fontId="0" fillId="0" borderId="38" xfId="0" applyBorder="1" applyAlignment="1">
      <alignment vertical="center"/>
    </xf>
    <xf numFmtId="0" fontId="6" fillId="19" borderId="38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6" fillId="0" borderId="46" xfId="0" applyFont="1" applyBorder="1" applyAlignment="1">
      <alignment horizontal="center" vertical="center" wrapText="1"/>
    </xf>
    <xf numFmtId="0" fontId="2" fillId="23" borderId="58" xfId="0" applyFont="1" applyFill="1" applyBorder="1"/>
    <xf numFmtId="9" fontId="25" fillId="21" borderId="52" xfId="6" applyFont="1" applyFill="1" applyBorder="1" applyAlignment="1" applyProtection="1">
      <alignment horizontal="center" vertical="center"/>
      <protection locked="0"/>
    </xf>
    <xf numFmtId="0" fontId="2" fillId="23" borderId="59" xfId="0" applyFont="1" applyFill="1" applyBorder="1"/>
    <xf numFmtId="9" fontId="25" fillId="21" borderId="4" xfId="6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37" xfId="0" applyFont="1" applyBorder="1"/>
    <xf numFmtId="0" fontId="7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65" fontId="25" fillId="0" borderId="0" xfId="4" applyNumberFormat="1" applyFont="1" applyFill="1" applyBorder="1" applyAlignment="1" applyProtection="1">
      <alignment vertical="center"/>
      <protection locked="0"/>
    </xf>
    <xf numFmtId="44" fontId="25" fillId="0" borderId="0" xfId="4" applyFont="1" applyFill="1" applyBorder="1" applyAlignment="1" applyProtection="1">
      <alignment vertical="center"/>
      <protection locked="0"/>
    </xf>
    <xf numFmtId="165" fontId="25" fillId="0" borderId="0" xfId="4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wrapText="1"/>
      <protection locked="0"/>
    </xf>
    <xf numFmtId="9" fontId="25" fillId="0" borderId="0" xfId="6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21" borderId="51" xfId="0" applyFont="1" applyFill="1" applyBorder="1" applyAlignment="1">
      <alignment horizontal="center" vertical="center" wrapText="1"/>
    </xf>
    <xf numFmtId="44" fontId="2" fillId="21" borderId="53" xfId="4" applyFont="1" applyFill="1" applyBorder="1" applyAlignment="1">
      <alignment horizontal="center" vertical="center"/>
    </xf>
    <xf numFmtId="0" fontId="2" fillId="21" borderId="41" xfId="0" applyFont="1" applyFill="1" applyBorder="1" applyAlignment="1">
      <alignment horizontal="center" vertical="center"/>
    </xf>
    <xf numFmtId="9" fontId="25" fillId="21" borderId="52" xfId="6" applyFont="1" applyFill="1" applyBorder="1" applyAlignment="1" applyProtection="1">
      <alignment vertical="center"/>
      <protection locked="0"/>
    </xf>
    <xf numFmtId="0" fontId="6" fillId="21" borderId="48" xfId="0" applyFont="1" applyFill="1" applyBorder="1" applyAlignment="1">
      <alignment horizontal="center" vertical="center" wrapText="1"/>
    </xf>
    <xf numFmtId="44" fontId="2" fillId="21" borderId="56" xfId="4" applyFont="1" applyFill="1" applyBorder="1" applyAlignment="1">
      <alignment horizontal="center" vertical="center"/>
    </xf>
    <xf numFmtId="0" fontId="2" fillId="21" borderId="66" xfId="0" applyFont="1" applyFill="1" applyBorder="1" applyAlignment="1">
      <alignment horizontal="center" vertical="center"/>
    </xf>
    <xf numFmtId="0" fontId="2" fillId="0" borderId="38" xfId="0" applyFont="1" applyBorder="1" applyAlignment="1">
      <alignment wrapText="1"/>
    </xf>
    <xf numFmtId="165" fontId="25" fillId="21" borderId="65" xfId="4" applyNumberFormat="1" applyFont="1" applyFill="1" applyBorder="1" applyAlignment="1" applyProtection="1">
      <alignment vertical="center"/>
      <protection locked="0"/>
    </xf>
    <xf numFmtId="165" fontId="25" fillId="21" borderId="3" xfId="4" applyNumberFormat="1" applyFont="1" applyFill="1" applyBorder="1" applyAlignment="1" applyProtection="1">
      <alignment vertical="center"/>
      <protection locked="0"/>
    </xf>
    <xf numFmtId="0" fontId="6" fillId="0" borderId="50" xfId="0" applyFont="1" applyBorder="1" applyAlignment="1">
      <alignment horizontal="center" vertical="center" wrapText="1"/>
    </xf>
    <xf numFmtId="165" fontId="25" fillId="21" borderId="48" xfId="4" applyNumberFormat="1" applyFont="1" applyFill="1" applyBorder="1" applyAlignment="1" applyProtection="1">
      <alignment vertical="center"/>
      <protection locked="0"/>
    </xf>
    <xf numFmtId="9" fontId="25" fillId="21" borderId="68" xfId="6" applyFont="1" applyFill="1" applyBorder="1" applyAlignment="1" applyProtection="1">
      <alignment horizontal="center" vertical="center"/>
      <protection locked="0"/>
    </xf>
    <xf numFmtId="165" fontId="25" fillId="2" borderId="49" xfId="4" applyNumberFormat="1" applyFont="1" applyFill="1" applyBorder="1" applyAlignment="1">
      <alignment vertical="center"/>
    </xf>
    <xf numFmtId="0" fontId="2" fillId="0" borderId="38" xfId="0" applyFont="1" applyBorder="1" applyAlignment="1">
      <alignment horizontal="left"/>
    </xf>
    <xf numFmtId="165" fontId="25" fillId="0" borderId="38" xfId="4" applyNumberFormat="1" applyFont="1" applyFill="1" applyBorder="1" applyAlignment="1" applyProtection="1">
      <alignment vertical="center"/>
      <protection locked="0"/>
    </xf>
    <xf numFmtId="0" fontId="12" fillId="9" borderId="43" xfId="0" applyFont="1" applyFill="1" applyBorder="1" applyAlignment="1">
      <alignment horizontal="left"/>
    </xf>
    <xf numFmtId="0" fontId="12" fillId="9" borderId="42" xfId="0" applyFont="1" applyFill="1" applyBorder="1" applyAlignment="1">
      <alignment horizontal="left"/>
    </xf>
    <xf numFmtId="0" fontId="12" fillId="9" borderId="41" xfId="0" applyFont="1" applyFill="1" applyBorder="1" applyAlignment="1">
      <alignment horizontal="left"/>
    </xf>
    <xf numFmtId="0" fontId="13" fillId="16" borderId="1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2" fillId="9" borderId="14" xfId="0" applyFont="1" applyFill="1" applyBorder="1" applyAlignment="1">
      <alignment horizontal="left"/>
    </xf>
    <xf numFmtId="0" fontId="12" fillId="9" borderId="16" xfId="0" applyFont="1" applyFill="1" applyBorder="1" applyAlignment="1">
      <alignment horizontal="left"/>
    </xf>
    <xf numFmtId="0" fontId="12" fillId="9" borderId="12" xfId="0" applyFont="1" applyFill="1" applyBorder="1" applyAlignment="1">
      <alignment horizontal="left"/>
    </xf>
    <xf numFmtId="0" fontId="12" fillId="10" borderId="14" xfId="0" applyFont="1" applyFill="1" applyBorder="1"/>
    <xf numFmtId="0" fontId="0" fillId="0" borderId="16" xfId="0" applyBorder="1"/>
    <xf numFmtId="0" fontId="0" fillId="0" borderId="15" xfId="0" applyBorder="1"/>
    <xf numFmtId="0" fontId="12" fillId="15" borderId="21" xfId="0" applyFont="1" applyFill="1" applyBorder="1"/>
    <xf numFmtId="0" fontId="12" fillId="15" borderId="23" xfId="0" applyFont="1" applyFill="1" applyBorder="1"/>
    <xf numFmtId="0" fontId="12" fillId="15" borderId="32" xfId="0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22" fillId="17" borderId="19" xfId="0" applyFont="1" applyFill="1" applyBorder="1" applyAlignment="1">
      <alignment horizontal="left" vertical="center"/>
    </xf>
    <xf numFmtId="0" fontId="22" fillId="17" borderId="18" xfId="0" applyFont="1" applyFill="1" applyBorder="1" applyAlignment="1">
      <alignment horizontal="left" vertical="center"/>
    </xf>
    <xf numFmtId="0" fontId="22" fillId="17" borderId="17" xfId="0" applyFont="1" applyFill="1" applyBorder="1" applyAlignment="1">
      <alignment horizontal="left" vertical="center"/>
    </xf>
    <xf numFmtId="0" fontId="7" fillId="5" borderId="38" xfId="0" applyFont="1" applyFill="1" applyBorder="1" applyAlignment="1" applyProtection="1">
      <alignment horizontal="center" wrapText="1"/>
      <protection locked="0"/>
    </xf>
    <xf numFmtId="0" fontId="7" fillId="5" borderId="0" xfId="0" applyFont="1" applyFill="1" applyAlignment="1" applyProtection="1">
      <alignment horizontal="center" wrapText="1"/>
      <protection locked="0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19" borderId="47" xfId="0" applyFont="1" applyFill="1" applyBorder="1" applyAlignment="1">
      <alignment horizontal="center" vertical="center" wrapText="1"/>
    </xf>
    <xf numFmtId="0" fontId="6" fillId="19" borderId="62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44" fontId="2" fillId="0" borderId="60" xfId="4" applyFont="1" applyFill="1" applyBorder="1" applyAlignment="1">
      <alignment horizontal="center" vertical="center"/>
    </xf>
    <xf numFmtId="44" fontId="2" fillId="0" borderId="13" xfId="4" applyFont="1" applyFill="1" applyBorder="1" applyAlignment="1">
      <alignment horizontal="center" vertical="center"/>
    </xf>
    <xf numFmtId="44" fontId="2" fillId="20" borderId="60" xfId="4" applyFont="1" applyFill="1" applyBorder="1" applyAlignment="1">
      <alignment horizontal="center" vertical="center"/>
    </xf>
    <xf numFmtId="44" fontId="2" fillId="20" borderId="13" xfId="4" applyFont="1" applyFill="1" applyBorder="1" applyAlignment="1">
      <alignment horizontal="center" vertical="center"/>
    </xf>
    <xf numFmtId="44" fontId="2" fillId="19" borderId="60" xfId="4" applyFont="1" applyFill="1" applyBorder="1" applyAlignment="1">
      <alignment horizontal="center" vertical="center"/>
    </xf>
    <xf numFmtId="44" fontId="2" fillId="19" borderId="13" xfId="4" applyFont="1" applyFill="1" applyBorder="1" applyAlignment="1">
      <alignment horizontal="center" vertical="center"/>
    </xf>
    <xf numFmtId="0" fontId="2" fillId="19" borderId="60" xfId="0" applyFont="1" applyFill="1" applyBorder="1" applyAlignment="1">
      <alignment horizontal="center" vertical="center"/>
    </xf>
    <xf numFmtId="0" fontId="2" fillId="19" borderId="13" xfId="0" applyFont="1" applyFill="1" applyBorder="1" applyAlignment="1">
      <alignment horizontal="center" vertical="center"/>
    </xf>
    <xf numFmtId="0" fontId="6" fillId="19" borderId="47" xfId="0" applyFont="1" applyFill="1" applyBorder="1" applyAlignment="1">
      <alignment horizontal="center" vertical="center"/>
    </xf>
    <xf numFmtId="0" fontId="6" fillId="19" borderId="62" xfId="0" applyFont="1" applyFill="1" applyBorder="1" applyAlignment="1">
      <alignment horizontal="center" vertical="center"/>
    </xf>
    <xf numFmtId="0" fontId="6" fillId="19" borderId="61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5" borderId="6" xfId="0" applyFont="1" applyFill="1" applyBorder="1" applyAlignment="1" applyProtection="1">
      <alignment horizontal="center" wrapText="1"/>
      <protection locked="0"/>
    </xf>
    <xf numFmtId="0" fontId="2" fillId="0" borderId="6" xfId="0" applyFont="1" applyBorder="1" applyAlignment="1">
      <alignment horizontal="center" wrapText="1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7" fillId="5" borderId="35" xfId="0" applyFont="1" applyFill="1" applyBorder="1" applyAlignment="1" applyProtection="1">
      <alignment horizontal="center" vertical="center" wrapText="1"/>
      <protection locked="0"/>
    </xf>
    <xf numFmtId="0" fontId="7" fillId="5" borderId="34" xfId="0" applyFont="1" applyFill="1" applyBorder="1" applyAlignment="1" applyProtection="1">
      <alignment horizontal="center" vertical="center" wrapText="1"/>
      <protection locked="0"/>
    </xf>
    <xf numFmtId="0" fontId="7" fillId="6" borderId="57" xfId="0" applyFont="1" applyFill="1" applyBorder="1" applyAlignment="1" applyProtection="1">
      <alignment horizontal="center" vertical="center" wrapText="1"/>
      <protection locked="0"/>
    </xf>
    <xf numFmtId="0" fontId="7" fillId="6" borderId="0" xfId="0" applyFont="1" applyFill="1" applyAlignment="1" applyProtection="1">
      <alignment horizontal="center" vertical="center" wrapText="1"/>
      <protection locked="0"/>
    </xf>
    <xf numFmtId="0" fontId="24" fillId="18" borderId="0" xfId="0" applyFont="1" applyFill="1" applyAlignment="1">
      <alignment horizontal="center"/>
    </xf>
    <xf numFmtId="43" fontId="2" fillId="19" borderId="6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1" borderId="14" xfId="0" applyFont="1" applyFill="1" applyBorder="1" applyAlignment="1">
      <alignment horizontal="left" vertical="center"/>
    </xf>
    <xf numFmtId="0" fontId="2" fillId="21" borderId="16" xfId="0" applyFont="1" applyFill="1" applyBorder="1" applyAlignment="1">
      <alignment horizontal="left" vertical="center"/>
    </xf>
    <xf numFmtId="0" fontId="2" fillId="21" borderId="12" xfId="0" applyFont="1" applyFill="1" applyBorder="1" applyAlignment="1">
      <alignment horizontal="left" vertical="center"/>
    </xf>
    <xf numFmtId="0" fontId="2" fillId="21" borderId="47" xfId="0" applyFont="1" applyFill="1" applyBorder="1" applyAlignment="1">
      <alignment horizontal="center" vertical="center" wrapText="1"/>
    </xf>
    <xf numFmtId="0" fontId="2" fillId="21" borderId="62" xfId="0" applyFont="1" applyFill="1" applyBorder="1" applyAlignment="1">
      <alignment horizontal="center" vertical="center" wrapText="1"/>
    </xf>
    <xf numFmtId="0" fontId="2" fillId="21" borderId="61" xfId="0" applyFont="1" applyFill="1" applyBorder="1" applyAlignment="1">
      <alignment horizontal="center" vertical="center" wrapText="1"/>
    </xf>
    <xf numFmtId="0" fontId="2" fillId="21" borderId="38" xfId="0" applyFont="1" applyFill="1" applyBorder="1" applyAlignment="1">
      <alignment horizontal="center" vertical="center" wrapText="1"/>
    </xf>
    <xf numFmtId="0" fontId="2" fillId="21" borderId="0" xfId="0" applyFont="1" applyFill="1" applyAlignment="1">
      <alignment horizontal="center" vertical="center" wrapText="1"/>
    </xf>
    <xf numFmtId="0" fontId="2" fillId="21" borderId="37" xfId="0" applyFont="1" applyFill="1" applyBorder="1" applyAlignment="1">
      <alignment horizontal="center" vertical="center" wrapText="1"/>
    </xf>
    <xf numFmtId="0" fontId="2" fillId="21" borderId="14" xfId="0" applyFont="1" applyFill="1" applyBorder="1" applyAlignment="1">
      <alignment horizontal="left" vertical="center" wrapText="1"/>
    </xf>
    <xf numFmtId="0" fontId="2" fillId="21" borderId="16" xfId="0" applyFont="1" applyFill="1" applyBorder="1" applyAlignment="1">
      <alignment horizontal="left" vertical="center" wrapText="1"/>
    </xf>
    <xf numFmtId="0" fontId="2" fillId="21" borderId="12" xfId="0" applyFont="1" applyFill="1" applyBorder="1" applyAlignment="1">
      <alignment horizontal="left" vertical="center" wrapText="1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/>
    </xf>
    <xf numFmtId="0" fontId="6" fillId="19" borderId="6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44" fontId="2" fillId="0" borderId="60" xfId="0" applyNumberFormat="1" applyFont="1" applyBorder="1" applyAlignment="1">
      <alignment horizontal="center" vertical="center"/>
    </xf>
    <xf numFmtId="44" fontId="2" fillId="0" borderId="13" xfId="0" applyNumberFormat="1" applyFont="1" applyBorder="1" applyAlignment="1">
      <alignment horizontal="center" vertical="center"/>
    </xf>
    <xf numFmtId="0" fontId="6" fillId="20" borderId="60" xfId="0" applyFont="1" applyFill="1" applyBorder="1" applyAlignment="1">
      <alignment horizontal="center" vertical="center" wrapText="1"/>
    </xf>
    <xf numFmtId="0" fontId="6" fillId="20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 applyProtection="1">
      <alignment horizontal="center" vertical="center" wrapText="1"/>
      <protection locked="0"/>
    </xf>
    <xf numFmtId="44" fontId="9" fillId="0" borderId="47" xfId="0" applyNumberFormat="1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4" fontId="9" fillId="24" borderId="47" xfId="4" applyFont="1" applyFill="1" applyBorder="1" applyAlignment="1">
      <alignment horizontal="center" vertical="center"/>
    </xf>
    <xf numFmtId="44" fontId="9" fillId="24" borderId="61" xfId="4" applyFont="1" applyFill="1" applyBorder="1" applyAlignment="1">
      <alignment horizontal="center" vertical="center"/>
    </xf>
    <xf numFmtId="44" fontId="9" fillId="24" borderId="19" xfId="4" applyFont="1" applyFill="1" applyBorder="1" applyAlignment="1">
      <alignment horizontal="center" vertical="center"/>
    </xf>
    <xf numFmtId="44" fontId="9" fillId="24" borderId="17" xfId="4" applyFont="1" applyFill="1" applyBorder="1" applyAlignment="1">
      <alignment horizontal="center" vertical="center"/>
    </xf>
    <xf numFmtId="165" fontId="6" fillId="19" borderId="60" xfId="0" applyNumberFormat="1" applyFont="1" applyFill="1" applyBorder="1" applyAlignment="1">
      <alignment horizontal="center" vertical="center" wrapText="1"/>
    </xf>
    <xf numFmtId="165" fontId="6" fillId="19" borderId="13" xfId="0" applyNumberFormat="1" applyFont="1" applyFill="1" applyBorder="1" applyAlignment="1">
      <alignment horizontal="center" vertical="center" wrapText="1"/>
    </xf>
    <xf numFmtId="44" fontId="2" fillId="20" borderId="67" xfId="4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left" vertical="center" wrapText="1"/>
    </xf>
    <xf numFmtId="0" fontId="6" fillId="19" borderId="16" xfId="0" applyFont="1" applyFill="1" applyBorder="1" applyAlignment="1">
      <alignment horizontal="left" vertical="center" wrapText="1"/>
    </xf>
    <xf numFmtId="0" fontId="6" fillId="19" borderId="12" xfId="0" applyFont="1" applyFill="1" applyBorder="1" applyAlignment="1">
      <alignment horizontal="left" vertical="center" wrapText="1"/>
    </xf>
    <xf numFmtId="0" fontId="9" fillId="3" borderId="47" xfId="0" applyFont="1" applyFill="1" applyBorder="1" applyAlignment="1">
      <alignment horizontal="left" vertical="center"/>
    </xf>
    <xf numFmtId="0" fontId="9" fillId="3" borderId="62" xfId="0" applyFont="1" applyFill="1" applyBorder="1" applyAlignment="1">
      <alignment horizontal="left" vertical="center"/>
    </xf>
    <xf numFmtId="0" fontId="9" fillId="3" borderId="61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37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</cellXfs>
  <cellStyles count="7">
    <cellStyle name="Hyperlink" xfId="3" builtinId="8"/>
    <cellStyle name="Komma" xfId="5" builtinId="3"/>
    <cellStyle name="Komma 2" xfId="2" xr:uid="{5932B5C4-F768-4EDF-B8D0-A33E599D31DA}"/>
    <cellStyle name="Procent" xfId="6" builtinId="5"/>
    <cellStyle name="Procent 2" xfId="1" xr:uid="{801A25B8-A2D0-40F0-9390-BCC463ED5B98}"/>
    <cellStyle name="Standaard" xfId="0" builtinId="0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dab9f98a86fe7b1/documenten%20bd/Herziening%20prijsformulier/Prijsinvulformulier%20Perceel%20Zu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683500"/>
      <sheetName val="681400"/>
      <sheetName val="681100"/>
      <sheetName val="319700"/>
      <sheetName val="481102"/>
      <sheetName val="481103"/>
      <sheetName val="692101"/>
      <sheetName val="561603"/>
      <sheetName val="561200"/>
      <sheetName val="561601"/>
      <sheetName val="561101"/>
      <sheetName val="565700"/>
      <sheetName val="561602"/>
      <sheetName val="561100"/>
      <sheetName val="641201"/>
      <sheetName val="641204"/>
      <sheetName val="641203"/>
      <sheetName val="641202"/>
      <sheetName val="642200"/>
      <sheetName val="621600"/>
      <sheetName val="619902"/>
      <sheetName val="319900"/>
      <sheetName val="478200"/>
      <sheetName val="438900"/>
      <sheetName val="304501"/>
      <sheetName val="307202"/>
      <sheetName val="307200"/>
      <sheetName val="301600"/>
      <sheetName val="308800"/>
      <sheetName val="308900"/>
      <sheetName val="503800"/>
      <sheetName val="503801"/>
      <sheetName val="592800"/>
      <sheetName val="591400"/>
      <sheetName val="313400"/>
      <sheetName val="Overzicht perceel Zu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7">
          <cell r="A7" t="str">
            <v>301600</v>
          </cell>
          <cell r="B7" t="str">
            <v>Rotterdam 2</v>
          </cell>
          <cell r="C7" t="str">
            <v>Rotterdam, Parklaan 14-16</v>
          </cell>
          <cell r="D7" t="str">
            <v>Parklaan 14-16</v>
          </cell>
          <cell r="E7" t="str">
            <v>3016 BB</v>
          </cell>
          <cell r="F7" t="str">
            <v>ROTTERDAM</v>
          </cell>
          <cell r="I7">
            <v>18</v>
          </cell>
          <cell r="J7" t="str">
            <v>SSO.CFD.OFD.Rdam2.Museum@belastingdienst.nl</v>
          </cell>
          <cell r="L7" t="str">
            <v xml:space="preserve">Nee </v>
          </cell>
          <cell r="N7">
            <v>98133</v>
          </cell>
          <cell r="P7">
            <v>35197</v>
          </cell>
          <cell r="Q7">
            <v>87303</v>
          </cell>
          <cell r="R7">
            <v>149408</v>
          </cell>
          <cell r="S7">
            <v>61657</v>
          </cell>
          <cell r="X7">
            <v>30074105</v>
          </cell>
          <cell r="AC7">
            <v>3</v>
          </cell>
          <cell r="AD7">
            <v>1930</v>
          </cell>
          <cell r="AE7" t="str">
            <v xml:space="preserve">NEE </v>
          </cell>
          <cell r="AF7" t="str">
            <v>NEE</v>
          </cell>
          <cell r="AG7" t="str">
            <v>NVT</v>
          </cell>
          <cell r="AH7" t="str">
            <v>NEE</v>
          </cell>
          <cell r="AI7" t="str">
            <v>NEE</v>
          </cell>
          <cell r="AJ7" t="str">
            <v>Douane Museum</v>
          </cell>
        </row>
        <row r="8">
          <cell r="A8" t="str">
            <v>304501</v>
          </cell>
          <cell r="B8" t="str">
            <v>Rotterdam 1</v>
          </cell>
          <cell r="C8" t="str">
            <v>Rotterdam, Airportplein 60</v>
          </cell>
          <cell r="D8" t="str">
            <v>Airportplein 60</v>
          </cell>
          <cell r="E8" t="str">
            <v>3045 AP</v>
          </cell>
          <cell r="F8" t="str">
            <v>ROTTERDAM</v>
          </cell>
          <cell r="G8">
            <v>36544</v>
          </cell>
          <cell r="I8">
            <v>3</v>
          </cell>
          <cell r="J8" t="str">
            <v>CFD.Rdam1.Laan.op.Zuid.391@belastingdienst.nl</v>
          </cell>
          <cell r="L8" t="str">
            <v xml:space="preserve">Nee </v>
          </cell>
          <cell r="N8">
            <v>98133</v>
          </cell>
          <cell r="P8">
            <v>35197</v>
          </cell>
          <cell r="Q8">
            <v>87303</v>
          </cell>
          <cell r="R8">
            <v>149408</v>
          </cell>
          <cell r="S8">
            <v>61657</v>
          </cell>
          <cell r="AE8" t="str">
            <v xml:space="preserve">NEE </v>
          </cell>
          <cell r="AF8" t="str">
            <v>NEE</v>
          </cell>
          <cell r="AG8" t="str">
            <v>NVT</v>
          </cell>
          <cell r="AH8" t="str">
            <v>NEE</v>
          </cell>
          <cell r="AI8" t="str">
            <v>NEE</v>
          </cell>
        </row>
        <row r="9">
          <cell r="A9" t="str">
            <v>304502</v>
          </cell>
          <cell r="B9" t="str">
            <v>Rotterdam 1</v>
          </cell>
          <cell r="C9" t="str">
            <v xml:space="preserve">Rotterdam, Brandenburgbaan </v>
          </cell>
          <cell r="D9" t="str">
            <v>Brandenburgbaan 6</v>
          </cell>
          <cell r="E9" t="str">
            <v>3045 AK</v>
          </cell>
          <cell r="F9" t="str">
            <v>ROTTERDAM</v>
          </cell>
          <cell r="G9">
            <v>36544</v>
          </cell>
          <cell r="I9">
            <v>0</v>
          </cell>
          <cell r="J9" t="str">
            <v>CFD.Rdam1.Laan.op.Zuid.391@belastingdienst.nl</v>
          </cell>
          <cell r="L9" t="str">
            <v xml:space="preserve">Nee </v>
          </cell>
          <cell r="N9">
            <v>98133</v>
          </cell>
          <cell r="P9">
            <v>35197</v>
          </cell>
          <cell r="Q9">
            <v>87303</v>
          </cell>
          <cell r="R9">
            <v>149408</v>
          </cell>
          <cell r="S9">
            <v>61657</v>
          </cell>
          <cell r="AE9" t="str">
            <v xml:space="preserve">NEE </v>
          </cell>
          <cell r="AF9" t="str">
            <v>NEE</v>
          </cell>
          <cell r="AG9" t="str">
            <v>NVT</v>
          </cell>
          <cell r="AH9" t="str">
            <v>NEE</v>
          </cell>
          <cell r="AI9" t="str">
            <v>NEE</v>
          </cell>
        </row>
        <row r="10">
          <cell r="A10" t="str">
            <v>307200</v>
          </cell>
          <cell r="B10" t="str">
            <v>Rotterdam 1</v>
          </cell>
          <cell r="C10" t="str">
            <v>Rotterdam, Laan op Zuid 45</v>
          </cell>
          <cell r="D10" t="str">
            <v>Laan op Zuid 45</v>
          </cell>
          <cell r="E10" t="str">
            <v>3072 DB</v>
          </cell>
          <cell r="F10" t="str">
            <v>ROTTERDAM</v>
          </cell>
          <cell r="G10">
            <v>30142333</v>
          </cell>
          <cell r="I10">
            <v>2992</v>
          </cell>
          <cell r="J10" t="str">
            <v>CFD.OFD.Rdam1.Laan.op.Zuid.45.Serviceteam@belastingdienst.nl</v>
          </cell>
          <cell r="K10">
            <v>1058</v>
          </cell>
          <cell r="L10" t="str">
            <v>Ja</v>
          </cell>
          <cell r="M10">
            <v>307</v>
          </cell>
          <cell r="N10">
            <v>89869</v>
          </cell>
          <cell r="P10">
            <v>30172937</v>
          </cell>
          <cell r="Q10">
            <v>92072</v>
          </cell>
          <cell r="S10">
            <v>31592</v>
          </cell>
          <cell r="T10">
            <v>181873.03499999997</v>
          </cell>
          <cell r="U10">
            <v>401206.44000000006</v>
          </cell>
          <cell r="V10">
            <v>4.6399999999999997</v>
          </cell>
          <cell r="X10">
            <v>26062</v>
          </cell>
          <cell r="AC10">
            <v>66</v>
          </cell>
          <cell r="AD10">
            <v>372352</v>
          </cell>
          <cell r="AE10" t="str">
            <v>JA</v>
          </cell>
          <cell r="AF10" t="str">
            <v>NEE</v>
          </cell>
          <cell r="AG10">
            <v>355</v>
          </cell>
          <cell r="AH10" t="str">
            <v>NEE</v>
          </cell>
          <cell r="AI10" t="str">
            <v>JA</v>
          </cell>
        </row>
        <row r="11">
          <cell r="A11" t="str">
            <v>307202</v>
          </cell>
          <cell r="B11" t="str">
            <v>Rotterdam 1</v>
          </cell>
          <cell r="C11" t="str">
            <v>Rotterdam, Laan op Zuid 391</v>
          </cell>
          <cell r="D11" t="str">
            <v>Laan op Zuid 391</v>
          </cell>
          <cell r="E11" t="str">
            <v>3072 DB</v>
          </cell>
          <cell r="F11" t="str">
            <v>ROTTERDAM</v>
          </cell>
          <cell r="G11">
            <v>36544</v>
          </cell>
          <cell r="I11">
            <v>507</v>
          </cell>
          <cell r="J11" t="str">
            <v>CFD.Rdam1.Laan.op.Zuid.391@belastingdienst.nl</v>
          </cell>
          <cell r="K11">
            <v>265</v>
          </cell>
          <cell r="L11" t="str">
            <v xml:space="preserve">Nee </v>
          </cell>
          <cell r="N11">
            <v>98133</v>
          </cell>
          <cell r="P11">
            <v>35197</v>
          </cell>
          <cell r="Q11">
            <v>87303</v>
          </cell>
          <cell r="R11">
            <v>149408</v>
          </cell>
          <cell r="S11">
            <v>61657</v>
          </cell>
          <cell r="X11">
            <v>30074105</v>
          </cell>
          <cell r="AC11">
            <v>13</v>
          </cell>
          <cell r="AD11">
            <v>51866</v>
          </cell>
          <cell r="AE11" t="str">
            <v xml:space="preserve">NEE </v>
          </cell>
          <cell r="AF11" t="str">
            <v>NEE</v>
          </cell>
          <cell r="AG11" t="str">
            <v>NVT</v>
          </cell>
          <cell r="AH11" t="str">
            <v>NEE</v>
          </cell>
          <cell r="AI11" t="str">
            <v>NEE</v>
          </cell>
        </row>
        <row r="12">
          <cell r="A12" t="str">
            <v>308800</v>
          </cell>
          <cell r="B12" t="str">
            <v>Rotterdam 2</v>
          </cell>
          <cell r="C12" t="str">
            <v>Rotterdam, Reeweg 16</v>
          </cell>
          <cell r="D12" t="str">
            <v>Reeweg 16</v>
          </cell>
          <cell r="E12" t="str">
            <v>3088 KA</v>
          </cell>
          <cell r="F12" t="str">
            <v>ROTTERDAM</v>
          </cell>
          <cell r="G12">
            <v>28709</v>
          </cell>
          <cell r="I12">
            <v>391</v>
          </cell>
          <cell r="J12" t="str">
            <v>CFD.Rdam2.Supervisor@belastingdienst.nl</v>
          </cell>
          <cell r="K12">
            <v>185</v>
          </cell>
          <cell r="L12" t="str">
            <v>Ja</v>
          </cell>
          <cell r="M12">
            <v>40</v>
          </cell>
          <cell r="N12">
            <v>89869</v>
          </cell>
          <cell r="P12">
            <v>30172937</v>
          </cell>
          <cell r="Q12">
            <v>92072</v>
          </cell>
          <cell r="S12">
            <v>25397</v>
          </cell>
          <cell r="T12">
            <v>17477.010000000002</v>
          </cell>
          <cell r="U12">
            <v>33613.68</v>
          </cell>
          <cell r="V12">
            <v>3.4</v>
          </cell>
          <cell r="X12">
            <v>30074105</v>
          </cell>
          <cell r="AC12">
            <v>9</v>
          </cell>
          <cell r="AD12">
            <v>37969</v>
          </cell>
          <cell r="AE12" t="str">
            <v xml:space="preserve">NEE </v>
          </cell>
          <cell r="AF12" t="str">
            <v>NEE</v>
          </cell>
          <cell r="AG12" t="str">
            <v>NVT</v>
          </cell>
          <cell r="AH12" t="str">
            <v>NEE</v>
          </cell>
          <cell r="AI12" t="str">
            <v>NEE</v>
          </cell>
        </row>
        <row r="13">
          <cell r="A13" t="str">
            <v>308900</v>
          </cell>
          <cell r="B13" t="str">
            <v>Rotterdam 2</v>
          </cell>
          <cell r="C13" t="str">
            <v>Rotterdam, Reeweg 31</v>
          </cell>
          <cell r="D13" t="str">
            <v>Reeweg 31</v>
          </cell>
          <cell r="E13" t="str">
            <v>3089 KM</v>
          </cell>
          <cell r="F13" t="str">
            <v>ROTTERDAM</v>
          </cell>
          <cell r="G13">
            <v>68950</v>
          </cell>
          <cell r="I13">
            <v>25</v>
          </cell>
          <cell r="J13" t="str">
            <v>CFD.Rdam2.Supervisor@belastingdienst.nl</v>
          </cell>
          <cell r="K13">
            <v>21</v>
          </cell>
          <cell r="L13" t="str">
            <v xml:space="preserve">Nee </v>
          </cell>
          <cell r="N13">
            <v>98133</v>
          </cell>
          <cell r="P13">
            <v>35197</v>
          </cell>
          <cell r="Q13">
            <v>87303</v>
          </cell>
          <cell r="R13">
            <v>149408</v>
          </cell>
          <cell r="S13">
            <v>61657</v>
          </cell>
          <cell r="X13">
            <v>30074105</v>
          </cell>
          <cell r="AC13">
            <v>2</v>
          </cell>
          <cell r="AD13">
            <v>4181</v>
          </cell>
          <cell r="AE13" t="str">
            <v xml:space="preserve">NEE </v>
          </cell>
          <cell r="AF13" t="str">
            <v>NEE</v>
          </cell>
          <cell r="AG13" t="str">
            <v>NVT</v>
          </cell>
          <cell r="AH13" t="str">
            <v>NEE</v>
          </cell>
          <cell r="AI13" t="str">
            <v>NEE</v>
          </cell>
        </row>
        <row r="14">
          <cell r="A14" t="str">
            <v>313400</v>
          </cell>
          <cell r="B14" t="str">
            <v>Rotterdam 2</v>
          </cell>
          <cell r="C14" t="str">
            <v>Vlaardingen, Burgemeester Van Lierplein 1</v>
          </cell>
          <cell r="D14" t="str">
            <v>Burgemeester Van Lierplein 1</v>
          </cell>
          <cell r="E14" t="str">
            <v>3134 ZB</v>
          </cell>
          <cell r="F14" t="str">
            <v>VLAARDINGEN</v>
          </cell>
          <cell r="G14">
            <v>68950</v>
          </cell>
          <cell r="I14">
            <v>50</v>
          </cell>
          <cell r="J14" t="str">
            <v>CFD.Rdam2.Supervisor@belastingdienst.nl</v>
          </cell>
          <cell r="L14" t="str">
            <v xml:space="preserve">Nee </v>
          </cell>
          <cell r="N14">
            <v>98133</v>
          </cell>
          <cell r="P14">
            <v>35197</v>
          </cell>
          <cell r="Q14">
            <v>87303</v>
          </cell>
          <cell r="R14">
            <v>149408</v>
          </cell>
          <cell r="S14">
            <v>61657</v>
          </cell>
          <cell r="AC14">
            <v>2</v>
          </cell>
          <cell r="AD14">
            <v>3621</v>
          </cell>
          <cell r="AE14" t="str">
            <v xml:space="preserve">NEE </v>
          </cell>
          <cell r="AF14" t="str">
            <v>NEE</v>
          </cell>
          <cell r="AG14" t="str">
            <v>NVT</v>
          </cell>
          <cell r="AH14" t="str">
            <v>NEE</v>
          </cell>
          <cell r="AI14" t="str">
            <v>NEE</v>
          </cell>
        </row>
        <row r="15">
          <cell r="A15" t="str">
            <v>315101</v>
          </cell>
          <cell r="B15" t="str">
            <v>Rotterdam 2</v>
          </cell>
          <cell r="C15" t="str">
            <v>Hoek van Holland, Stationsweg 10</v>
          </cell>
          <cell r="D15" t="str">
            <v>Stationsweg 10</v>
          </cell>
          <cell r="E15" t="str">
            <v>3151 HS</v>
          </cell>
          <cell r="F15" t="str">
            <v>HOEK VAN HOLLAND</v>
          </cell>
          <cell r="G15">
            <v>28709</v>
          </cell>
          <cell r="I15">
            <v>0</v>
          </cell>
          <cell r="J15" t="str">
            <v>CFD.Rdam2.Supervisor@belastingdienst.nl</v>
          </cell>
          <cell r="L15" t="str">
            <v xml:space="preserve">Nee </v>
          </cell>
          <cell r="N15">
            <v>98133</v>
          </cell>
          <cell r="P15">
            <v>35197</v>
          </cell>
          <cell r="Q15">
            <v>87303</v>
          </cell>
          <cell r="R15">
            <v>149408</v>
          </cell>
          <cell r="S15">
            <v>61657</v>
          </cell>
          <cell r="AE15" t="str">
            <v xml:space="preserve">NEE </v>
          </cell>
          <cell r="AF15" t="str">
            <v>NEE</v>
          </cell>
          <cell r="AG15" t="str">
            <v>NVT</v>
          </cell>
          <cell r="AH15" t="str">
            <v>NEE</v>
          </cell>
          <cell r="AI15" t="str">
            <v>NEE</v>
          </cell>
        </row>
        <row r="16">
          <cell r="A16" t="str">
            <v>319700</v>
          </cell>
          <cell r="B16" t="str">
            <v>Rotterdam 2</v>
          </cell>
          <cell r="C16" t="str">
            <v>Botlek, Rotterdam, Oliphantweg 30</v>
          </cell>
          <cell r="D16" t="str">
            <v>Oliphantweg 30</v>
          </cell>
          <cell r="E16" t="str">
            <v>3197 LE</v>
          </cell>
          <cell r="F16" t="str">
            <v>ROTTERDAM</v>
          </cell>
          <cell r="G16">
            <v>68950</v>
          </cell>
          <cell r="I16">
            <v>61</v>
          </cell>
          <cell r="J16" t="str">
            <v>CFD.Rdam2.Supervisor@belastingdienst.nl</v>
          </cell>
          <cell r="K16">
            <v>117</v>
          </cell>
          <cell r="L16" t="str">
            <v xml:space="preserve">Nee </v>
          </cell>
          <cell r="N16">
            <v>98133</v>
          </cell>
          <cell r="P16">
            <v>35197</v>
          </cell>
          <cell r="Q16">
            <v>87303</v>
          </cell>
          <cell r="R16">
            <v>149408</v>
          </cell>
          <cell r="S16">
            <v>61657</v>
          </cell>
          <cell r="X16">
            <v>30074105</v>
          </cell>
          <cell r="AC16">
            <v>3</v>
          </cell>
          <cell r="AD16">
            <v>16646</v>
          </cell>
          <cell r="AE16" t="str">
            <v xml:space="preserve">NEE </v>
          </cell>
          <cell r="AF16" t="str">
            <v>NEE</v>
          </cell>
          <cell r="AG16" t="str">
            <v>NVT</v>
          </cell>
          <cell r="AH16" t="str">
            <v>NEE</v>
          </cell>
          <cell r="AI16" t="str">
            <v>NEE</v>
          </cell>
        </row>
        <row r="17">
          <cell r="A17" t="str">
            <v>319701</v>
          </cell>
          <cell r="B17" t="str">
            <v>Rotterdam 2</v>
          </cell>
          <cell r="C17" t="str">
            <v>Botlek, Rotterdam, Tweedweg 20</v>
          </cell>
          <cell r="D17" t="str">
            <v>Tweedweg 20</v>
          </cell>
          <cell r="E17" t="str">
            <v>3197 LM</v>
          </cell>
          <cell r="F17" t="str">
            <v>ROTTERDAM</v>
          </cell>
          <cell r="G17">
            <v>68950</v>
          </cell>
          <cell r="I17">
            <v>0</v>
          </cell>
          <cell r="J17" t="str">
            <v>CFD.Rdam2.Supervisor@belastingdienst.nl</v>
          </cell>
          <cell r="N17">
            <v>89869</v>
          </cell>
          <cell r="P17">
            <v>30172937</v>
          </cell>
          <cell r="Q17">
            <v>92072</v>
          </cell>
          <cell r="AE17" t="str">
            <v xml:space="preserve">NEE </v>
          </cell>
          <cell r="AF17" t="str">
            <v>NEE</v>
          </cell>
          <cell r="AG17" t="str">
            <v>NVT</v>
          </cell>
          <cell r="AH17" t="str">
            <v>NEE</v>
          </cell>
          <cell r="AI17" t="str">
            <v>NEE</v>
          </cell>
        </row>
        <row r="18">
          <cell r="A18" t="str">
            <v>319702</v>
          </cell>
          <cell r="B18" t="str">
            <v>Rotterdam 2</v>
          </cell>
          <cell r="C18" t="str">
            <v>Botlek, Rotterdam, Plaatweg 60</v>
          </cell>
          <cell r="D18" t="str">
            <v>Plaatweg 60</v>
          </cell>
          <cell r="E18" t="str">
            <v>3197 KW</v>
          </cell>
          <cell r="F18" t="str">
            <v>ROTTERDAM</v>
          </cell>
          <cell r="G18">
            <v>68950</v>
          </cell>
          <cell r="I18">
            <v>0</v>
          </cell>
          <cell r="J18" t="str">
            <v>CFD.Rdam2.Supervisor@belastingdienst.nl</v>
          </cell>
          <cell r="N18">
            <v>89869</v>
          </cell>
          <cell r="AE18" t="str">
            <v xml:space="preserve">NEE </v>
          </cell>
          <cell r="AF18" t="str">
            <v>NEE</v>
          </cell>
          <cell r="AG18" t="str">
            <v>NVT</v>
          </cell>
          <cell r="AH18" t="str">
            <v>NEE</v>
          </cell>
          <cell r="AI18" t="str">
            <v>NEE</v>
          </cell>
        </row>
        <row r="19">
          <cell r="A19" t="str">
            <v>319800</v>
          </cell>
          <cell r="B19" t="str">
            <v>Rotterdam 2</v>
          </cell>
          <cell r="C19" t="str">
            <v>Europoort, Rotterdam, Luxemburgweg 2</v>
          </cell>
          <cell r="D19" t="str">
            <v>Luxemburgweg 2</v>
          </cell>
          <cell r="E19" t="str">
            <v>3198 LG</v>
          </cell>
          <cell r="F19" t="str">
            <v>ROTTERDAM</v>
          </cell>
          <cell r="G19">
            <v>68950</v>
          </cell>
          <cell r="I19">
            <v>0</v>
          </cell>
          <cell r="J19" t="str">
            <v>CFD.Rdam2.Supervisor@belastingdienst.nl</v>
          </cell>
          <cell r="L19" t="str">
            <v xml:space="preserve">Nee </v>
          </cell>
          <cell r="N19">
            <v>98133</v>
          </cell>
          <cell r="P19">
            <v>35197</v>
          </cell>
          <cell r="Q19">
            <v>87303</v>
          </cell>
          <cell r="R19">
            <v>149408</v>
          </cell>
          <cell r="S19">
            <v>61657</v>
          </cell>
          <cell r="AE19" t="str">
            <v xml:space="preserve">NEE </v>
          </cell>
          <cell r="AF19" t="str">
            <v>NEE</v>
          </cell>
          <cell r="AG19" t="str">
            <v>NVT</v>
          </cell>
          <cell r="AH19" t="str">
            <v>NEE</v>
          </cell>
          <cell r="AI19" t="str">
            <v>NEE</v>
          </cell>
        </row>
        <row r="20">
          <cell r="A20" t="str">
            <v>319900</v>
          </cell>
          <cell r="B20" t="str">
            <v>Rotterdam 2</v>
          </cell>
          <cell r="C20" t="str">
            <v>Maasvlakte, Rotterdam, Bosporusstraat 5</v>
          </cell>
          <cell r="D20" t="str">
            <v>Bosporusstraat 5</v>
          </cell>
          <cell r="E20" t="str">
            <v>3199 LJ</v>
          </cell>
          <cell r="F20" t="str">
            <v>ROTTERDAM</v>
          </cell>
          <cell r="G20">
            <v>68950</v>
          </cell>
          <cell r="I20">
            <v>215</v>
          </cell>
          <cell r="J20" t="str">
            <v>CFD.Rdam2.Supervisor@belastingdienst.nl</v>
          </cell>
          <cell r="K20">
            <v>180</v>
          </cell>
          <cell r="L20" t="str">
            <v>Ja</v>
          </cell>
          <cell r="M20">
            <v>34</v>
          </cell>
          <cell r="N20">
            <v>89869</v>
          </cell>
          <cell r="P20">
            <v>30172937</v>
          </cell>
          <cell r="Q20">
            <v>92072</v>
          </cell>
          <cell r="S20">
            <v>25397</v>
          </cell>
          <cell r="T20">
            <v>37527.21</v>
          </cell>
          <cell r="U20">
            <v>27493.919999999998</v>
          </cell>
          <cell r="V20">
            <v>4.0599999999999996</v>
          </cell>
          <cell r="X20">
            <v>30160267</v>
          </cell>
          <cell r="AC20">
            <v>18</v>
          </cell>
          <cell r="AD20">
            <v>49336</v>
          </cell>
          <cell r="AE20" t="str">
            <v xml:space="preserve">NEE </v>
          </cell>
          <cell r="AF20" t="str">
            <v>NEE</v>
          </cell>
          <cell r="AG20" t="str">
            <v>NVT</v>
          </cell>
          <cell r="AH20" t="str">
            <v>NEE</v>
          </cell>
          <cell r="AI20" t="str">
            <v>NEE</v>
          </cell>
        </row>
        <row r="21">
          <cell r="A21" t="str">
            <v>319907</v>
          </cell>
          <cell r="B21" t="str">
            <v>Rotterdam 2</v>
          </cell>
          <cell r="C21" t="str">
            <v>Maasvlakte, Rotterdam, Beerweg 101</v>
          </cell>
          <cell r="D21" t="str">
            <v>Beerweg 101</v>
          </cell>
          <cell r="E21" t="str">
            <v>3199 LM</v>
          </cell>
          <cell r="F21" t="str">
            <v>ROTTERDAM</v>
          </cell>
          <cell r="G21">
            <v>68950</v>
          </cell>
          <cell r="I21">
            <v>0</v>
          </cell>
          <cell r="J21" t="str">
            <v>CFD.Rdam2.Supervisor@belastingdienst.nl</v>
          </cell>
          <cell r="L21" t="str">
            <v xml:space="preserve">Nee </v>
          </cell>
          <cell r="N21">
            <v>98133</v>
          </cell>
          <cell r="P21">
            <v>35197</v>
          </cell>
          <cell r="Q21">
            <v>87303</v>
          </cell>
          <cell r="R21">
            <v>149408</v>
          </cell>
          <cell r="S21">
            <v>61657</v>
          </cell>
          <cell r="AE21" t="str">
            <v xml:space="preserve">NEE </v>
          </cell>
          <cell r="AF21" t="str">
            <v>NEE</v>
          </cell>
          <cell r="AG21" t="str">
            <v>NVT</v>
          </cell>
          <cell r="AH21" t="str">
            <v>NEE</v>
          </cell>
          <cell r="AI21" t="str">
            <v>NEE</v>
          </cell>
        </row>
        <row r="22">
          <cell r="A22" t="str">
            <v>438201</v>
          </cell>
          <cell r="B22" t="str">
            <v>Zuid-West</v>
          </cell>
          <cell r="C22" t="str">
            <v>Vlissingen, Hermesweg 11</v>
          </cell>
          <cell r="D22" t="str">
            <v>Hermesweg 11</v>
          </cell>
          <cell r="E22" t="str">
            <v>4382 ND</v>
          </cell>
          <cell r="F22" t="str">
            <v>VLISSINGEN</v>
          </cell>
          <cell r="G22">
            <v>38162</v>
          </cell>
          <cell r="I22">
            <v>0</v>
          </cell>
          <cell r="J22" t="str">
            <v>CFD.Zuidwest.Supervisor@belastingdienst.nl</v>
          </cell>
          <cell r="L22" t="str">
            <v xml:space="preserve">Nee </v>
          </cell>
          <cell r="N22">
            <v>98133</v>
          </cell>
          <cell r="P22">
            <v>35197</v>
          </cell>
          <cell r="Q22">
            <v>87303</v>
          </cell>
          <cell r="R22">
            <v>149408</v>
          </cell>
          <cell r="S22">
            <v>61657</v>
          </cell>
          <cell r="X22">
            <v>26062</v>
          </cell>
          <cell r="Y22">
            <v>40164</v>
          </cell>
          <cell r="Z22">
            <v>61365</v>
          </cell>
          <cell r="AE22" t="str">
            <v xml:space="preserve">NEE </v>
          </cell>
          <cell r="AF22" t="str">
            <v>NEE</v>
          </cell>
          <cell r="AG22" t="str">
            <v>NVT</v>
          </cell>
          <cell r="AH22" t="str">
            <v>NEE</v>
          </cell>
          <cell r="AI22" t="str">
            <v>NEE</v>
          </cell>
        </row>
        <row r="23">
          <cell r="A23" t="str">
            <v>438900</v>
          </cell>
          <cell r="B23" t="str">
            <v>Zuid-West</v>
          </cell>
          <cell r="C23" t="str">
            <v>Ritthem, Duitslandweg 1</v>
          </cell>
          <cell r="D23" t="str">
            <v>Duitslandweg 1</v>
          </cell>
          <cell r="E23" t="str">
            <v>4389 PJ</v>
          </cell>
          <cell r="F23" t="str">
            <v>RITTHEM</v>
          </cell>
          <cell r="G23">
            <v>30103461</v>
          </cell>
          <cell r="I23">
            <v>64</v>
          </cell>
          <cell r="J23" t="str">
            <v>CFD.Zuidwest.Supervisor@belastingdienst.nl</v>
          </cell>
          <cell r="K23">
            <v>86</v>
          </cell>
          <cell r="L23" t="str">
            <v xml:space="preserve">Nee </v>
          </cell>
          <cell r="N23">
            <v>98133</v>
          </cell>
          <cell r="P23">
            <v>35197</v>
          </cell>
          <cell r="Q23">
            <v>87303</v>
          </cell>
          <cell r="R23">
            <v>149408</v>
          </cell>
          <cell r="S23">
            <v>61657</v>
          </cell>
          <cell r="X23">
            <v>26062</v>
          </cell>
          <cell r="Y23">
            <v>40164</v>
          </cell>
          <cell r="Z23">
            <v>61365</v>
          </cell>
          <cell r="AC23">
            <v>3</v>
          </cell>
          <cell r="AD23">
            <v>14302</v>
          </cell>
          <cell r="AE23" t="str">
            <v xml:space="preserve">NEE </v>
          </cell>
          <cell r="AF23" t="str">
            <v>NEE</v>
          </cell>
          <cell r="AG23" t="str">
            <v>NVT</v>
          </cell>
          <cell r="AH23" t="str">
            <v>NEE</v>
          </cell>
          <cell r="AI23" t="str">
            <v>NEE</v>
          </cell>
        </row>
        <row r="24">
          <cell r="A24" t="str">
            <v>478200</v>
          </cell>
          <cell r="B24" t="str">
            <v>Zuid-West</v>
          </cell>
          <cell r="C24" t="str">
            <v>Moerdijk, Plaza 5</v>
          </cell>
          <cell r="D24" t="str">
            <v>Plaza 5</v>
          </cell>
          <cell r="E24" t="str">
            <v>4782 SL</v>
          </cell>
          <cell r="F24" t="str">
            <v>MOERDIJK</v>
          </cell>
          <cell r="G24">
            <v>38162</v>
          </cell>
          <cell r="I24">
            <v>54</v>
          </cell>
          <cell r="J24" t="str">
            <v>CFD.Zuidwest.Supervisor@belastingdienst.nl</v>
          </cell>
          <cell r="K24">
            <v>52</v>
          </cell>
          <cell r="L24" t="str">
            <v xml:space="preserve">Nee </v>
          </cell>
          <cell r="N24">
            <v>98133</v>
          </cell>
          <cell r="P24">
            <v>35197</v>
          </cell>
          <cell r="Q24">
            <v>87303</v>
          </cell>
          <cell r="R24">
            <v>149408</v>
          </cell>
          <cell r="S24">
            <v>61657</v>
          </cell>
          <cell r="X24">
            <v>26062</v>
          </cell>
          <cell r="Y24">
            <v>61365</v>
          </cell>
          <cell r="Z24">
            <v>92352</v>
          </cell>
          <cell r="AC24">
            <v>3</v>
          </cell>
          <cell r="AD24">
            <v>8718</v>
          </cell>
          <cell r="AE24" t="str">
            <v xml:space="preserve">NEE </v>
          </cell>
          <cell r="AF24" t="str">
            <v>NEE</v>
          </cell>
          <cell r="AG24" t="str">
            <v>NVT</v>
          </cell>
          <cell r="AH24" t="str">
            <v>NEE</v>
          </cell>
          <cell r="AI24" t="str">
            <v>NEE</v>
          </cell>
        </row>
        <row r="25">
          <cell r="A25" t="str">
            <v>481102</v>
          </cell>
          <cell r="B25" t="str">
            <v>Zuid-West</v>
          </cell>
          <cell r="C25" t="str">
            <v>Breda, Gravinnen van Nassauboulevard 75</v>
          </cell>
          <cell r="D25" t="str">
            <v>Gravinnen van Nassauboulevard 75</v>
          </cell>
          <cell r="E25" t="str">
            <v>4811 BN</v>
          </cell>
          <cell r="F25" t="str">
            <v>BREDA</v>
          </cell>
          <cell r="G25">
            <v>38162</v>
          </cell>
          <cell r="I25">
            <v>640</v>
          </cell>
          <cell r="J25" t="str">
            <v>CFD.Zuidwest.Supervisor@belastingdienst.nl</v>
          </cell>
          <cell r="K25">
            <v>300</v>
          </cell>
          <cell r="L25" t="str">
            <v>Ja</v>
          </cell>
          <cell r="M25">
            <v>49</v>
          </cell>
          <cell r="N25">
            <v>43021</v>
          </cell>
          <cell r="P25">
            <v>30172937</v>
          </cell>
          <cell r="Q25">
            <v>92072</v>
          </cell>
          <cell r="S25" t="str">
            <v>40676 / 86255</v>
          </cell>
          <cell r="T25">
            <v>22416.165000000001</v>
          </cell>
          <cell r="U25">
            <v>41411.879999999997</v>
          </cell>
          <cell r="V25">
            <v>3.56</v>
          </cell>
          <cell r="X25">
            <v>26062</v>
          </cell>
          <cell r="Y25">
            <v>88186</v>
          </cell>
          <cell r="Z25">
            <v>63670</v>
          </cell>
          <cell r="AC25">
            <v>18</v>
          </cell>
          <cell r="AD25">
            <v>68473</v>
          </cell>
          <cell r="AE25" t="str">
            <v xml:space="preserve">NEE </v>
          </cell>
          <cell r="AF25" t="str">
            <v>NEE</v>
          </cell>
          <cell r="AG25" t="str">
            <v>NVT</v>
          </cell>
          <cell r="AH25" t="str">
            <v>NEE</v>
          </cell>
          <cell r="AI25" t="str">
            <v>NEE</v>
          </cell>
        </row>
        <row r="26">
          <cell r="A26" t="str">
            <v>481103</v>
          </cell>
          <cell r="B26" t="str">
            <v>Zuid-West</v>
          </cell>
          <cell r="C26" t="str">
            <v>Breda, Meerten Verhoffstraat 18</v>
          </cell>
          <cell r="D26" t="str">
            <v>Meerten Verhoffstraat 18</v>
          </cell>
          <cell r="E26" t="str">
            <v>4811 AS</v>
          </cell>
          <cell r="F26" t="str">
            <v>BREDA</v>
          </cell>
          <cell r="G26">
            <v>82132</v>
          </cell>
          <cell r="I26">
            <v>266</v>
          </cell>
          <cell r="J26" t="str">
            <v>CFD.Zuidwest.Supervisor@belastingdienst.nl</v>
          </cell>
          <cell r="K26">
            <v>105</v>
          </cell>
          <cell r="L26" t="str">
            <v xml:space="preserve">Nee </v>
          </cell>
          <cell r="N26">
            <v>98133</v>
          </cell>
          <cell r="P26">
            <v>35197</v>
          </cell>
          <cell r="Q26">
            <v>87303</v>
          </cell>
          <cell r="R26">
            <v>149408</v>
          </cell>
          <cell r="S26">
            <v>61657</v>
          </cell>
          <cell r="X26">
            <v>26062</v>
          </cell>
          <cell r="Y26">
            <v>88186</v>
          </cell>
          <cell r="Z26">
            <v>63670</v>
          </cell>
          <cell r="AC26">
            <v>6</v>
          </cell>
          <cell r="AD26">
            <v>19973</v>
          </cell>
          <cell r="AE26" t="str">
            <v xml:space="preserve">NEE </v>
          </cell>
          <cell r="AF26" t="str">
            <v>NEE</v>
          </cell>
          <cell r="AG26" t="str">
            <v>NVT</v>
          </cell>
          <cell r="AH26" t="str">
            <v>NEE</v>
          </cell>
          <cell r="AI26" t="str">
            <v>NEE</v>
          </cell>
        </row>
        <row r="27">
          <cell r="A27" t="str">
            <v>503800</v>
          </cell>
          <cell r="B27" t="str">
            <v>Zuid-West</v>
          </cell>
          <cell r="C27" t="str">
            <v>Tilburg, Spoorlaan 175</v>
          </cell>
          <cell r="D27" t="str">
            <v>Spoorlaan 175</v>
          </cell>
          <cell r="E27" t="str">
            <v>5038 CB</v>
          </cell>
          <cell r="F27" t="str">
            <v>TILBURG</v>
          </cell>
          <cell r="G27">
            <v>82132</v>
          </cell>
          <cell r="I27">
            <v>200</v>
          </cell>
          <cell r="J27" t="str">
            <v>CFD.Zuidwest.Supervisor@belastingdienst.nl</v>
          </cell>
          <cell r="K27">
            <v>41</v>
          </cell>
          <cell r="L27" t="str">
            <v>Ja</v>
          </cell>
          <cell r="M27">
            <v>18</v>
          </cell>
          <cell r="N27">
            <v>98133</v>
          </cell>
          <cell r="P27">
            <v>35197</v>
          </cell>
          <cell r="Q27">
            <v>87303</v>
          </cell>
          <cell r="R27">
            <v>149408</v>
          </cell>
          <cell r="S27">
            <v>61657</v>
          </cell>
          <cell r="T27">
            <v>9960.2849999999999</v>
          </cell>
          <cell r="U27">
            <v>37355.279999999999</v>
          </cell>
          <cell r="V27">
            <v>3.37</v>
          </cell>
          <cell r="X27">
            <v>26062</v>
          </cell>
          <cell r="Y27">
            <v>88186</v>
          </cell>
          <cell r="Z27">
            <v>63670</v>
          </cell>
          <cell r="AC27">
            <v>7</v>
          </cell>
          <cell r="AD27">
            <v>11704</v>
          </cell>
          <cell r="AE27" t="str">
            <v xml:space="preserve">NEE </v>
          </cell>
          <cell r="AF27" t="str">
            <v>NEE</v>
          </cell>
          <cell r="AG27" t="str">
            <v>NVT</v>
          </cell>
          <cell r="AH27" t="str">
            <v>NEE</v>
          </cell>
          <cell r="AI27" t="str">
            <v>NEE</v>
          </cell>
        </row>
        <row r="28">
          <cell r="A28" t="str">
            <v>503801</v>
          </cell>
          <cell r="B28" t="str">
            <v>Zuid-West</v>
          </cell>
          <cell r="C28" t="str">
            <v>Tilburg, Spoorlaan 420</v>
          </cell>
          <cell r="D28" t="str">
            <v>Spoorlaan 420</v>
          </cell>
          <cell r="E28" t="str">
            <v>5038 CG</v>
          </cell>
          <cell r="F28" t="str">
            <v>TILBURG</v>
          </cell>
          <cell r="G28">
            <v>40672</v>
          </cell>
          <cell r="I28">
            <v>58</v>
          </cell>
          <cell r="J28" t="str">
            <v>CFD.Zuidwest.Supervisor@belastingdienst.nl</v>
          </cell>
          <cell r="K28">
            <v>16</v>
          </cell>
          <cell r="L28" t="str">
            <v xml:space="preserve">Nee </v>
          </cell>
          <cell r="N28">
            <v>98133</v>
          </cell>
          <cell r="P28">
            <v>35197</v>
          </cell>
          <cell r="Q28">
            <v>87303</v>
          </cell>
          <cell r="R28">
            <v>149408</v>
          </cell>
          <cell r="S28">
            <v>61657</v>
          </cell>
          <cell r="X28">
            <v>26062</v>
          </cell>
          <cell r="Y28">
            <v>88186</v>
          </cell>
          <cell r="Z28">
            <v>63670</v>
          </cell>
          <cell r="AC28">
            <v>2</v>
          </cell>
          <cell r="AD28">
            <v>3257</v>
          </cell>
          <cell r="AE28" t="str">
            <v xml:space="preserve">NEE </v>
          </cell>
          <cell r="AF28" t="str">
            <v>NEE</v>
          </cell>
          <cell r="AG28" t="str">
            <v>NVT</v>
          </cell>
          <cell r="AH28" t="str">
            <v>NEE</v>
          </cell>
          <cell r="AI28" t="str">
            <v>NEE</v>
          </cell>
        </row>
        <row r="29">
          <cell r="A29" t="str">
            <v>561100</v>
          </cell>
          <cell r="B29" t="str">
            <v>Brabant-Oost</v>
          </cell>
          <cell r="C29" t="str">
            <v>Eindhoven, Waagstraat 1</v>
          </cell>
          <cell r="D29" t="str">
            <v>Waagstraat 1</v>
          </cell>
          <cell r="E29" t="str">
            <v>5611 KZ</v>
          </cell>
          <cell r="F29" t="str">
            <v>EINDHOVEN</v>
          </cell>
          <cell r="G29">
            <v>30154588</v>
          </cell>
          <cell r="I29">
            <v>200</v>
          </cell>
          <cell r="J29" t="str">
            <v>CFD.unit.Oost-Brabant.CLD.Eindhoven@Belastingdienst.nl</v>
          </cell>
          <cell r="K29">
            <v>68</v>
          </cell>
          <cell r="L29" t="str">
            <v xml:space="preserve">Nee </v>
          </cell>
          <cell r="N29">
            <v>98133</v>
          </cell>
          <cell r="P29">
            <v>35197</v>
          </cell>
          <cell r="Q29">
            <v>87303</v>
          </cell>
          <cell r="R29">
            <v>149408</v>
          </cell>
          <cell r="S29">
            <v>61657</v>
          </cell>
          <cell r="X29">
            <v>26062</v>
          </cell>
          <cell r="Y29">
            <v>79128</v>
          </cell>
          <cell r="Z29">
            <v>67763</v>
          </cell>
          <cell r="AC29">
            <v>4</v>
          </cell>
          <cell r="AD29">
            <v>13742</v>
          </cell>
          <cell r="AE29" t="str">
            <v xml:space="preserve">NEE </v>
          </cell>
          <cell r="AF29" t="str">
            <v>NEE</v>
          </cell>
          <cell r="AG29" t="str">
            <v>NVT</v>
          </cell>
          <cell r="AH29" t="str">
            <v>NEE</v>
          </cell>
          <cell r="AI29" t="str">
            <v>NEE</v>
          </cell>
        </row>
        <row r="30">
          <cell r="A30" t="str">
            <v>561101</v>
          </cell>
          <cell r="B30" t="str">
            <v>Brabant-Oost</v>
          </cell>
          <cell r="C30" t="str">
            <v>Eindhoven, Keizersgracht 5</v>
          </cell>
          <cell r="D30" t="str">
            <v>Keizersgracht 5</v>
          </cell>
          <cell r="E30" t="str">
            <v>5611 GB</v>
          </cell>
          <cell r="F30" t="str">
            <v>EINDHOVEN</v>
          </cell>
          <cell r="G30">
            <v>71230</v>
          </cell>
          <cell r="I30">
            <v>206</v>
          </cell>
          <cell r="J30" t="str">
            <v>CFD.unit.Oost-Brabant.CLD.Eindhoven@Belastingdienst.nl</v>
          </cell>
          <cell r="K30">
            <v>56</v>
          </cell>
          <cell r="L30" t="str">
            <v xml:space="preserve">Nee </v>
          </cell>
          <cell r="N30">
            <v>98133</v>
          </cell>
          <cell r="P30">
            <v>35197</v>
          </cell>
          <cell r="Q30">
            <v>87303</v>
          </cell>
          <cell r="R30">
            <v>149408</v>
          </cell>
          <cell r="S30">
            <v>61657</v>
          </cell>
          <cell r="X30">
            <v>26062</v>
          </cell>
          <cell r="Y30">
            <v>79128</v>
          </cell>
          <cell r="Z30">
            <v>67763</v>
          </cell>
          <cell r="AC30">
            <v>8</v>
          </cell>
          <cell r="AD30">
            <v>11714</v>
          </cell>
          <cell r="AE30" t="str">
            <v xml:space="preserve">NEE </v>
          </cell>
          <cell r="AF30" t="str">
            <v>NEE</v>
          </cell>
          <cell r="AG30" t="str">
            <v>NVT</v>
          </cell>
          <cell r="AH30" t="str">
            <v>NEE</v>
          </cell>
          <cell r="AI30" t="str">
            <v>NEE</v>
          </cell>
        </row>
        <row r="31">
          <cell r="A31" t="str">
            <v>561200</v>
          </cell>
          <cell r="B31" t="str">
            <v>Brabant-Oost</v>
          </cell>
          <cell r="C31" t="str">
            <v>Eindhoven, Fellenoord 15</v>
          </cell>
          <cell r="D31" t="str">
            <v>Fellenoord 15</v>
          </cell>
          <cell r="E31" t="str">
            <v>5612 AA</v>
          </cell>
          <cell r="F31" t="str">
            <v>EINDHOVEN</v>
          </cell>
          <cell r="G31">
            <v>30154588</v>
          </cell>
          <cell r="I31">
            <v>1052</v>
          </cell>
          <cell r="J31" t="str">
            <v>CFD.OFD.Fellenoord@Belastingdienst.nl</v>
          </cell>
          <cell r="K31">
            <v>543</v>
          </cell>
          <cell r="L31" t="str">
            <v>Ja</v>
          </cell>
          <cell r="M31">
            <v>222</v>
          </cell>
          <cell r="N31">
            <v>28124</v>
          </cell>
          <cell r="P31">
            <v>30172937</v>
          </cell>
          <cell r="Q31">
            <v>89879</v>
          </cell>
          <cell r="S31" t="str">
            <v>41335/97019/85238/30165399</v>
          </cell>
          <cell r="T31">
            <v>42481.365000000013</v>
          </cell>
          <cell r="U31">
            <v>247571.27999999997</v>
          </cell>
          <cell r="V31">
            <v>3.75</v>
          </cell>
          <cell r="X31">
            <v>26062</v>
          </cell>
          <cell r="AC31">
            <v>31</v>
          </cell>
          <cell r="AD31">
            <v>233776</v>
          </cell>
          <cell r="AE31" t="str">
            <v xml:space="preserve">NEE </v>
          </cell>
          <cell r="AF31" t="str">
            <v>NEE</v>
          </cell>
          <cell r="AG31" t="str">
            <v>NVT</v>
          </cell>
          <cell r="AH31" t="str">
            <v>NEE</v>
          </cell>
          <cell r="AI31" t="str">
            <v>NEE</v>
          </cell>
        </row>
        <row r="32">
          <cell r="A32" t="str">
            <v>561601</v>
          </cell>
          <cell r="B32" t="str">
            <v>Brabant-Oost</v>
          </cell>
          <cell r="C32" t="str">
            <v>Eindhoven, Karel de Grotelaan 4 (Karelspoort Gebouw 2)</v>
          </cell>
          <cell r="D32" t="str">
            <v>Karel de Grotelaan 4</v>
          </cell>
          <cell r="E32" t="str">
            <v>5616 CA</v>
          </cell>
          <cell r="F32" t="str">
            <v>EINDHOVEN</v>
          </cell>
          <cell r="G32">
            <v>23932</v>
          </cell>
          <cell r="I32">
            <v>176</v>
          </cell>
          <cell r="J32" t="str">
            <v>CFD.unit.Oost-Brabant.CLD.Eindhoven@Belastingdienst.nl</v>
          </cell>
          <cell r="K32">
            <v>385</v>
          </cell>
          <cell r="L32" t="str">
            <v>Ja</v>
          </cell>
          <cell r="M32">
            <v>129</v>
          </cell>
          <cell r="N32">
            <v>28124</v>
          </cell>
          <cell r="P32">
            <v>30172937</v>
          </cell>
          <cell r="Q32">
            <v>89879</v>
          </cell>
          <cell r="S32" t="str">
            <v>41335/97019/85238/30165399</v>
          </cell>
          <cell r="T32">
            <v>18801.600000000002</v>
          </cell>
          <cell r="U32">
            <v>122633.63999999998</v>
          </cell>
          <cell r="V32">
            <v>4.3600000000000003</v>
          </cell>
          <cell r="X32">
            <v>26062</v>
          </cell>
          <cell r="Y32">
            <v>79128</v>
          </cell>
          <cell r="Z32">
            <v>67763</v>
          </cell>
          <cell r="AC32">
            <v>21</v>
          </cell>
          <cell r="AD32">
            <v>63957</v>
          </cell>
          <cell r="AE32" t="str">
            <v xml:space="preserve">NEE </v>
          </cell>
          <cell r="AF32" t="str">
            <v>NEE</v>
          </cell>
          <cell r="AG32" t="str">
            <v>NVT</v>
          </cell>
          <cell r="AH32" t="str">
            <v>NEE</v>
          </cell>
          <cell r="AI32" t="str">
            <v>NEE</v>
          </cell>
        </row>
        <row r="33">
          <cell r="A33" t="str">
            <v>561602</v>
          </cell>
          <cell r="B33" t="str">
            <v>Brabant-Oost</v>
          </cell>
          <cell r="C33" t="str">
            <v>Eindhoven, Maria van Bourgondiëlaan 1A</v>
          </cell>
          <cell r="D33" t="str">
            <v>Maria van Bourgondiëlaan 1A</v>
          </cell>
          <cell r="E33" t="str">
            <v>5616 EB</v>
          </cell>
          <cell r="F33" t="str">
            <v>EINDHOVEN</v>
          </cell>
          <cell r="G33">
            <v>23932</v>
          </cell>
          <cell r="I33">
            <v>84</v>
          </cell>
          <cell r="J33" t="str">
            <v>CFD.unit.Oost-Brabant.CLD.Eindhoven@Belastingdienst.nl</v>
          </cell>
          <cell r="L33" t="str">
            <v xml:space="preserve">Nee </v>
          </cell>
          <cell r="N33">
            <v>98133</v>
          </cell>
          <cell r="P33">
            <v>35197</v>
          </cell>
          <cell r="Q33">
            <v>87303</v>
          </cell>
          <cell r="R33">
            <v>149408</v>
          </cell>
          <cell r="S33">
            <v>61657</v>
          </cell>
          <cell r="X33">
            <v>26062</v>
          </cell>
          <cell r="Y33">
            <v>79128</v>
          </cell>
          <cell r="Z33">
            <v>67763</v>
          </cell>
          <cell r="AE33" t="str">
            <v xml:space="preserve">NEE </v>
          </cell>
          <cell r="AF33" t="str">
            <v>NEE</v>
          </cell>
          <cell r="AG33" t="str">
            <v>NVT</v>
          </cell>
          <cell r="AH33" t="str">
            <v>NEE</v>
          </cell>
          <cell r="AI33" t="str">
            <v>NEE</v>
          </cell>
        </row>
        <row r="34">
          <cell r="A34" t="str">
            <v>561603</v>
          </cell>
          <cell r="B34" t="str">
            <v>Brabant-Oost</v>
          </cell>
          <cell r="C34" t="str">
            <v>Eindhoven, Anna van Engelandstraat 8</v>
          </cell>
          <cell r="D34" t="str">
            <v>Anna van Engelandstraat 8</v>
          </cell>
          <cell r="E34" t="str">
            <v>5616 AZ</v>
          </cell>
          <cell r="F34" t="str">
            <v>EINDHOVEN</v>
          </cell>
          <cell r="G34">
            <v>23932</v>
          </cell>
          <cell r="I34">
            <v>339</v>
          </cell>
          <cell r="J34" t="str">
            <v>CFD.unit.Oost-Brabant.CLD.Eindhoven@Belastingdienst.nl</v>
          </cell>
          <cell r="L34" t="str">
            <v xml:space="preserve">Nee </v>
          </cell>
          <cell r="N34">
            <v>98133</v>
          </cell>
          <cell r="P34">
            <v>35197</v>
          </cell>
          <cell r="Q34">
            <v>87303</v>
          </cell>
          <cell r="R34">
            <v>149408</v>
          </cell>
          <cell r="S34">
            <v>61657</v>
          </cell>
          <cell r="AE34" t="str">
            <v xml:space="preserve">NEE </v>
          </cell>
          <cell r="AF34" t="str">
            <v>NEE</v>
          </cell>
          <cell r="AG34" t="str">
            <v>NVT</v>
          </cell>
          <cell r="AH34" t="str">
            <v>NEE</v>
          </cell>
          <cell r="AI34" t="str">
            <v>NEE</v>
          </cell>
        </row>
        <row r="35">
          <cell r="A35" t="str">
            <v>565700</v>
          </cell>
          <cell r="B35" t="str">
            <v>Brabant-Oost</v>
          </cell>
          <cell r="C35" t="str">
            <v>Eindhoven, Luchthavenweg 25</v>
          </cell>
          <cell r="D35" t="str">
            <v>Luchthavenweg 25</v>
          </cell>
          <cell r="E35" t="str">
            <v>5657 EA</v>
          </cell>
          <cell r="F35" t="str">
            <v>EINDHOVEN</v>
          </cell>
          <cell r="G35">
            <v>19438</v>
          </cell>
          <cell r="I35">
            <v>11</v>
          </cell>
          <cell r="J35" t="str">
            <v>CFD.unit.Oost-Brabant.CLD.Eindhoven@Belastingdienst.nl</v>
          </cell>
          <cell r="L35" t="str">
            <v xml:space="preserve">Nee </v>
          </cell>
          <cell r="N35">
            <v>98133</v>
          </cell>
          <cell r="P35">
            <v>35197</v>
          </cell>
          <cell r="Q35">
            <v>87303</v>
          </cell>
          <cell r="R35">
            <v>149408</v>
          </cell>
          <cell r="S35">
            <v>61657</v>
          </cell>
          <cell r="X35">
            <v>26062</v>
          </cell>
          <cell r="Y35">
            <v>79128</v>
          </cell>
          <cell r="Z35">
            <v>67763</v>
          </cell>
          <cell r="AC35">
            <v>1</v>
          </cell>
          <cell r="AD35">
            <v>2270</v>
          </cell>
          <cell r="AE35" t="str">
            <v xml:space="preserve">NEE </v>
          </cell>
          <cell r="AF35" t="str">
            <v>NEE</v>
          </cell>
          <cell r="AG35" t="str">
            <v>NVT</v>
          </cell>
          <cell r="AH35" t="str">
            <v>NEE</v>
          </cell>
          <cell r="AI35" t="str">
            <v>NEE</v>
          </cell>
        </row>
        <row r="36">
          <cell r="A36" t="str">
            <v>591400</v>
          </cell>
          <cell r="B36" t="str">
            <v>Midden-Oost</v>
          </cell>
          <cell r="C36" t="str">
            <v>Venlo, Hogeweg 85</v>
          </cell>
          <cell r="D36" t="str">
            <v>Hogeweg 85</v>
          </cell>
          <cell r="E36" t="str">
            <v>5914 BC</v>
          </cell>
          <cell r="F36" t="str">
            <v>VENLO</v>
          </cell>
          <cell r="G36">
            <v>62005</v>
          </cell>
          <cell r="I36">
            <v>342</v>
          </cell>
          <cell r="J36" t="str">
            <v>CFD.unit.Limburg.CLD.Venlo@belastingdienst.nl</v>
          </cell>
          <cell r="K36">
            <v>145</v>
          </cell>
          <cell r="L36" t="str">
            <v>Ja</v>
          </cell>
          <cell r="M36">
            <v>37</v>
          </cell>
          <cell r="N36">
            <v>28437</v>
          </cell>
          <cell r="P36">
            <v>18864</v>
          </cell>
          <cell r="Q36">
            <v>30057557</v>
          </cell>
          <cell r="R36">
            <v>64196</v>
          </cell>
          <cell r="S36">
            <v>29897</v>
          </cell>
          <cell r="T36">
            <v>7674.66</v>
          </cell>
          <cell r="U36">
            <v>41920.44</v>
          </cell>
          <cell r="V36">
            <v>3.3</v>
          </cell>
          <cell r="X36">
            <v>26062</v>
          </cell>
          <cell r="Y36">
            <v>28993</v>
          </cell>
          <cell r="Z36">
            <v>23423</v>
          </cell>
          <cell r="AC36">
            <v>8</v>
          </cell>
          <cell r="AD36">
            <v>31184</v>
          </cell>
          <cell r="AE36" t="str">
            <v xml:space="preserve">NEE </v>
          </cell>
          <cell r="AF36" t="str">
            <v>NEE</v>
          </cell>
          <cell r="AG36" t="str">
            <v>NVT</v>
          </cell>
          <cell r="AH36" t="str">
            <v>NEE</v>
          </cell>
          <cell r="AI36" t="str">
            <v>NEE</v>
          </cell>
        </row>
        <row r="37">
          <cell r="A37" t="str">
            <v>592800</v>
          </cell>
          <cell r="B37" t="str">
            <v>Midden-Oost</v>
          </cell>
          <cell r="C37" t="str">
            <v>Venlo, Columbusweg 57</v>
          </cell>
          <cell r="D37" t="str">
            <v>Columbusweg 57</v>
          </cell>
          <cell r="E37" t="str">
            <v>5928 LA</v>
          </cell>
          <cell r="F37" t="str">
            <v>VENLO</v>
          </cell>
          <cell r="G37">
            <v>62005</v>
          </cell>
          <cell r="I37">
            <v>16</v>
          </cell>
          <cell r="J37" t="str">
            <v>CFD.unit.Limburg.CLD.Venlo@belastingdienst.nl</v>
          </cell>
          <cell r="L37" t="str">
            <v xml:space="preserve">Nee </v>
          </cell>
          <cell r="N37">
            <v>98133</v>
          </cell>
          <cell r="P37">
            <v>35197</v>
          </cell>
          <cell r="Q37">
            <v>87303</v>
          </cell>
          <cell r="R37">
            <v>149408</v>
          </cell>
          <cell r="S37">
            <v>61657</v>
          </cell>
          <cell r="Y37">
            <v>28993</v>
          </cell>
          <cell r="Z37">
            <v>23423</v>
          </cell>
          <cell r="AE37" t="str">
            <v xml:space="preserve">NEE </v>
          </cell>
          <cell r="AF37" t="str">
            <v>NEE</v>
          </cell>
          <cell r="AG37" t="str">
            <v>NVT</v>
          </cell>
          <cell r="AH37" t="str">
            <v>NEE</v>
          </cell>
          <cell r="AI37" t="str">
            <v>NEE</v>
          </cell>
        </row>
        <row r="38">
          <cell r="A38" t="str">
            <v>619902</v>
          </cell>
          <cell r="B38" t="str">
            <v>Limburg</v>
          </cell>
          <cell r="C38" t="str">
            <v>Maastricht-Airport, Vliegveldweg 52</v>
          </cell>
          <cell r="D38" t="str">
            <v>Vliegveldweg 52</v>
          </cell>
          <cell r="E38" t="str">
            <v>6199 AD</v>
          </cell>
          <cell r="F38" t="str">
            <v>BEEK</v>
          </cell>
          <cell r="G38">
            <v>25128</v>
          </cell>
          <cell r="I38">
            <v>6</v>
          </cell>
          <cell r="J38" t="str">
            <v>CFD.Heerlen@belastingdienst.nl</v>
          </cell>
          <cell r="L38" t="str">
            <v xml:space="preserve">Nee </v>
          </cell>
          <cell r="N38">
            <v>98133</v>
          </cell>
          <cell r="P38">
            <v>35197</v>
          </cell>
          <cell r="Q38">
            <v>87303</v>
          </cell>
          <cell r="R38">
            <v>149408</v>
          </cell>
          <cell r="S38">
            <v>61657</v>
          </cell>
          <cell r="Y38">
            <v>65116</v>
          </cell>
          <cell r="Z38">
            <v>63739</v>
          </cell>
          <cell r="AC38">
            <v>1</v>
          </cell>
          <cell r="AD38">
            <v>2693</v>
          </cell>
          <cell r="AE38" t="str">
            <v xml:space="preserve">NEE </v>
          </cell>
          <cell r="AF38" t="str">
            <v>NEE</v>
          </cell>
          <cell r="AG38" t="str">
            <v>NVT</v>
          </cell>
          <cell r="AH38" t="str">
            <v>NEE</v>
          </cell>
          <cell r="AI38" t="str">
            <v>NEE</v>
          </cell>
        </row>
        <row r="39">
          <cell r="A39" t="str">
            <v>621600</v>
          </cell>
          <cell r="B39" t="str">
            <v>Limburg</v>
          </cell>
          <cell r="C39" t="str">
            <v>Maastricht, Terra nigrastraat 10</v>
          </cell>
          <cell r="D39" t="str">
            <v>Terra Nigrastraat 10</v>
          </cell>
          <cell r="E39" t="str">
            <v>6216 BL</v>
          </cell>
          <cell r="F39" t="str">
            <v>MAASTRICHT</v>
          </cell>
          <cell r="G39">
            <v>73299</v>
          </cell>
          <cell r="I39">
            <v>502</v>
          </cell>
          <cell r="J39" t="str">
            <v>CFD.Maastricht@belastingdienst.nl</v>
          </cell>
          <cell r="K39">
            <v>157</v>
          </cell>
          <cell r="L39" t="str">
            <v>Ja</v>
          </cell>
          <cell r="M39">
            <v>26</v>
          </cell>
          <cell r="P39">
            <v>18864</v>
          </cell>
          <cell r="Q39">
            <v>30057557</v>
          </cell>
          <cell r="R39">
            <v>64196</v>
          </cell>
          <cell r="S39">
            <v>63739</v>
          </cell>
          <cell r="T39">
            <v>15283.454999999998</v>
          </cell>
          <cell r="U39">
            <v>29220.239999999998</v>
          </cell>
          <cell r="V39">
            <v>3.24</v>
          </cell>
          <cell r="X39">
            <v>26062</v>
          </cell>
          <cell r="Y39">
            <v>65116</v>
          </cell>
          <cell r="Z39">
            <v>63739</v>
          </cell>
          <cell r="AC39">
            <v>13</v>
          </cell>
          <cell r="AD39">
            <v>36581</v>
          </cell>
          <cell r="AE39" t="str">
            <v xml:space="preserve">NEE </v>
          </cell>
          <cell r="AF39" t="str">
            <v>NEE</v>
          </cell>
          <cell r="AG39" t="str">
            <v>NVT</v>
          </cell>
          <cell r="AH39" t="str">
            <v>NEE</v>
          </cell>
          <cell r="AI39" t="str">
            <v>NEE</v>
          </cell>
        </row>
        <row r="40">
          <cell r="A40" t="str">
            <v>624700</v>
          </cell>
          <cell r="B40" t="str">
            <v>Limburg</v>
          </cell>
          <cell r="C40" t="str">
            <v>Gronsveld, Oosterbroekweg 11C</v>
          </cell>
          <cell r="D40" t="str">
            <v>Oosterbroekweg 11C,</v>
          </cell>
          <cell r="E40" t="str">
            <v xml:space="preserve">6247 BN </v>
          </cell>
          <cell r="F40" t="str">
            <v>GRONSVELD</v>
          </cell>
          <cell r="G40">
            <v>25128</v>
          </cell>
          <cell r="J40" t="str">
            <v>CFD.Heerlen@belastingdienst.nl</v>
          </cell>
          <cell r="L40" t="str">
            <v xml:space="preserve">Nee </v>
          </cell>
          <cell r="N40">
            <v>98133</v>
          </cell>
          <cell r="P40">
            <v>35197</v>
          </cell>
          <cell r="Q40">
            <v>87303</v>
          </cell>
          <cell r="R40">
            <v>149408</v>
          </cell>
          <cell r="S40">
            <v>61657</v>
          </cell>
          <cell r="AE40" t="str">
            <v xml:space="preserve">NEE </v>
          </cell>
          <cell r="AF40" t="str">
            <v>NEE</v>
          </cell>
          <cell r="AG40" t="str">
            <v>NVT</v>
          </cell>
          <cell r="AH40" t="str">
            <v>NEE</v>
          </cell>
          <cell r="AI40" t="str">
            <v>NEE</v>
          </cell>
        </row>
        <row r="41">
          <cell r="A41" t="str">
            <v>641201</v>
          </cell>
          <cell r="B41" t="str">
            <v>Limburg</v>
          </cell>
          <cell r="C41" t="str">
            <v>Heerlen, Kloosterweg 1</v>
          </cell>
          <cell r="D41" t="str">
            <v>Kloosterweg 1</v>
          </cell>
          <cell r="E41" t="str">
            <v>6412 CN</v>
          </cell>
          <cell r="F41" t="str">
            <v>HEERLEN</v>
          </cell>
          <cell r="G41">
            <v>60856</v>
          </cell>
          <cell r="I41">
            <v>363</v>
          </cell>
          <cell r="J41" t="str">
            <v>CFD.Heerlen@belastingdienst.nl</v>
          </cell>
          <cell r="K41">
            <v>174</v>
          </cell>
          <cell r="L41" t="str">
            <v xml:space="preserve">Nee </v>
          </cell>
          <cell r="N41">
            <v>98133</v>
          </cell>
          <cell r="P41">
            <v>35197</v>
          </cell>
          <cell r="Q41">
            <v>87303</v>
          </cell>
          <cell r="R41">
            <v>149408</v>
          </cell>
          <cell r="S41">
            <v>61657</v>
          </cell>
          <cell r="X41">
            <v>26062</v>
          </cell>
          <cell r="Y41">
            <v>65116</v>
          </cell>
          <cell r="Z41">
            <v>25128</v>
          </cell>
          <cell r="AC41">
            <v>16</v>
          </cell>
          <cell r="AD41">
            <v>46442</v>
          </cell>
          <cell r="AE41" t="str">
            <v xml:space="preserve">NEE </v>
          </cell>
          <cell r="AF41" t="str">
            <v>NEE</v>
          </cell>
          <cell r="AG41" t="str">
            <v>NVT</v>
          </cell>
          <cell r="AH41" t="str">
            <v>NEE</v>
          </cell>
          <cell r="AI41" t="str">
            <v>NEE</v>
          </cell>
        </row>
        <row r="42">
          <cell r="A42" t="str">
            <v>641202</v>
          </cell>
          <cell r="B42" t="str">
            <v>Limburg</v>
          </cell>
          <cell r="C42" t="str">
            <v>Heerlen, Kloosterweg 22</v>
          </cell>
          <cell r="D42" t="str">
            <v>Kloosterweg 22</v>
          </cell>
          <cell r="E42" t="str">
            <v>6412 CN</v>
          </cell>
          <cell r="F42" t="str">
            <v>HEERLEN</v>
          </cell>
          <cell r="G42">
            <v>29493</v>
          </cell>
          <cell r="I42">
            <v>801</v>
          </cell>
          <cell r="J42" t="str">
            <v>CFD.Heerlen@belastingdienst.nl</v>
          </cell>
          <cell r="K42">
            <v>336</v>
          </cell>
          <cell r="L42" t="str">
            <v>Ja</v>
          </cell>
          <cell r="M42">
            <v>85</v>
          </cell>
          <cell r="P42">
            <v>18864</v>
          </cell>
          <cell r="Q42">
            <v>30057557</v>
          </cell>
          <cell r="R42">
            <v>64196</v>
          </cell>
          <cell r="S42">
            <v>84514</v>
          </cell>
          <cell r="T42">
            <v>33209.534999999996</v>
          </cell>
          <cell r="U42">
            <v>60400.799999999996</v>
          </cell>
          <cell r="V42">
            <v>3.93</v>
          </cell>
          <cell r="X42">
            <v>26062</v>
          </cell>
          <cell r="Y42">
            <v>65116</v>
          </cell>
          <cell r="Z42">
            <v>25128</v>
          </cell>
          <cell r="AC42">
            <v>20</v>
          </cell>
          <cell r="AD42">
            <v>72205</v>
          </cell>
          <cell r="AE42" t="str">
            <v xml:space="preserve">NEE </v>
          </cell>
          <cell r="AF42" t="str">
            <v>NEE</v>
          </cell>
          <cell r="AG42" t="str">
            <v>NVT</v>
          </cell>
          <cell r="AH42" t="str">
            <v>NEE</v>
          </cell>
          <cell r="AI42" t="str">
            <v>NEE</v>
          </cell>
        </row>
        <row r="43">
          <cell r="A43" t="str">
            <v>641203</v>
          </cell>
          <cell r="B43" t="str">
            <v>Limburg</v>
          </cell>
          <cell r="C43" t="str">
            <v>Heerlen, Kloosterweg 1A (Oranje Nassaugebouw)</v>
          </cell>
          <cell r="D43" t="str">
            <v>Kloosterweg 1A</v>
          </cell>
          <cell r="E43" t="str">
            <v>6412 CN</v>
          </cell>
          <cell r="F43" t="str">
            <v>HEERLEN</v>
          </cell>
          <cell r="G43">
            <v>60856</v>
          </cell>
          <cell r="J43" t="str">
            <v>CFD.Heerlen@belastingdienst.nl</v>
          </cell>
          <cell r="K43">
            <v>89</v>
          </cell>
          <cell r="L43" t="str">
            <v xml:space="preserve">Nee </v>
          </cell>
          <cell r="N43">
            <v>98133</v>
          </cell>
          <cell r="P43">
            <v>35197</v>
          </cell>
          <cell r="Q43">
            <v>87303</v>
          </cell>
          <cell r="R43">
            <v>149408</v>
          </cell>
          <cell r="S43">
            <v>61657</v>
          </cell>
          <cell r="X43">
            <v>26062</v>
          </cell>
          <cell r="Y43">
            <v>65116</v>
          </cell>
          <cell r="Z43">
            <v>25128</v>
          </cell>
          <cell r="AE43" t="str">
            <v xml:space="preserve">NEE </v>
          </cell>
          <cell r="AF43" t="str">
            <v>NEE</v>
          </cell>
          <cell r="AG43" t="str">
            <v>NVT</v>
          </cell>
          <cell r="AH43" t="str">
            <v>NEE</v>
          </cell>
          <cell r="AI43" t="str">
            <v>NEE</v>
          </cell>
        </row>
        <row r="44">
          <cell r="A44" t="str">
            <v>641204</v>
          </cell>
          <cell r="B44" t="str">
            <v>Limburg</v>
          </cell>
          <cell r="C44" t="str">
            <v>Heerlen, Kloosterweg 1A</v>
          </cell>
          <cell r="D44" t="str">
            <v>Kloosterweg 1A</v>
          </cell>
          <cell r="E44" t="str">
            <v>6412 CN</v>
          </cell>
          <cell r="F44" t="str">
            <v>HEERLEN</v>
          </cell>
          <cell r="G44">
            <v>60856</v>
          </cell>
          <cell r="I44">
            <v>0</v>
          </cell>
          <cell r="J44" t="str">
            <v>CFD.Heerlen@belastingdienst.nl</v>
          </cell>
          <cell r="L44" t="str">
            <v xml:space="preserve">Nee </v>
          </cell>
          <cell r="N44">
            <v>98133</v>
          </cell>
          <cell r="P44">
            <v>35197</v>
          </cell>
          <cell r="Q44">
            <v>87303</v>
          </cell>
          <cell r="R44">
            <v>149408</v>
          </cell>
          <cell r="S44">
            <v>61657</v>
          </cell>
          <cell r="X44">
            <v>26062</v>
          </cell>
          <cell r="Y44">
            <v>65116</v>
          </cell>
          <cell r="Z44">
            <v>25128</v>
          </cell>
          <cell r="AE44" t="str">
            <v xml:space="preserve">NEE </v>
          </cell>
          <cell r="AF44" t="str">
            <v>NEE</v>
          </cell>
          <cell r="AG44" t="str">
            <v>NVT</v>
          </cell>
          <cell r="AH44" t="str">
            <v>NEE</v>
          </cell>
          <cell r="AI44" t="str">
            <v>NEE</v>
          </cell>
        </row>
        <row r="45">
          <cell r="A45" t="str">
            <v>642200</v>
          </cell>
          <cell r="B45" t="str">
            <v>Limburg</v>
          </cell>
          <cell r="C45" t="str">
            <v>Heerlen, Oude Roderweg 29</v>
          </cell>
          <cell r="D45" t="str">
            <v>Oude Roderweg 29</v>
          </cell>
          <cell r="E45" t="str">
            <v>6422 PE</v>
          </cell>
          <cell r="F45" t="str">
            <v>HEERLEN</v>
          </cell>
          <cell r="G45">
            <v>25128</v>
          </cell>
          <cell r="I45">
            <v>145</v>
          </cell>
          <cell r="J45" t="str">
            <v>CFD.Heerlen@belastingdienst.nl</v>
          </cell>
          <cell r="K45">
            <v>74</v>
          </cell>
          <cell r="L45" t="str">
            <v>Ja</v>
          </cell>
          <cell r="M45">
            <v>25</v>
          </cell>
          <cell r="P45">
            <v>18864</v>
          </cell>
          <cell r="Q45">
            <v>30057557</v>
          </cell>
          <cell r="R45">
            <v>64196</v>
          </cell>
          <cell r="S45">
            <v>84514</v>
          </cell>
          <cell r="T45">
            <v>4177.7999999999993</v>
          </cell>
          <cell r="U45">
            <v>36894.120000000003</v>
          </cell>
          <cell r="V45">
            <v>3</v>
          </cell>
          <cell r="X45">
            <v>26062</v>
          </cell>
          <cell r="Y45">
            <v>65116</v>
          </cell>
          <cell r="Z45">
            <v>25128</v>
          </cell>
          <cell r="AC45">
            <v>3</v>
          </cell>
          <cell r="AD45">
            <v>18121</v>
          </cell>
          <cell r="AE45" t="str">
            <v xml:space="preserve">NEE </v>
          </cell>
          <cell r="AF45" t="str">
            <v>NEE</v>
          </cell>
          <cell r="AG45" t="str">
            <v>NVT</v>
          </cell>
          <cell r="AH45" t="str">
            <v>NEE</v>
          </cell>
          <cell r="AI45" t="str">
            <v>NEE</v>
          </cell>
        </row>
        <row r="46">
          <cell r="A46" t="str">
            <v>644500</v>
          </cell>
          <cell r="B46" t="str">
            <v>Limburg</v>
          </cell>
          <cell r="C46" t="str">
            <v>Brunssum, Rimburgerweg 30</v>
          </cell>
          <cell r="D46" t="str">
            <v>Rimburgerweg 30</v>
          </cell>
          <cell r="E46" t="str">
            <v>6445 PA</v>
          </cell>
          <cell r="F46" t="str">
            <v>BRUNSSUM</v>
          </cell>
          <cell r="G46">
            <v>25128</v>
          </cell>
          <cell r="I46">
            <v>0</v>
          </cell>
          <cell r="J46" t="str">
            <v>CFD.Heerlen@belastingdienst.nl</v>
          </cell>
          <cell r="L46" t="str">
            <v xml:space="preserve">Nee </v>
          </cell>
          <cell r="N46">
            <v>98133</v>
          </cell>
          <cell r="P46">
            <v>35197</v>
          </cell>
          <cell r="Q46">
            <v>87303</v>
          </cell>
          <cell r="R46">
            <v>149408</v>
          </cell>
          <cell r="S46">
            <v>61657</v>
          </cell>
          <cell r="AE46" t="str">
            <v xml:space="preserve">NEE </v>
          </cell>
          <cell r="AF46" t="str">
            <v>NEE</v>
          </cell>
          <cell r="AG46" t="str">
            <v>NVT</v>
          </cell>
          <cell r="AH46" t="str">
            <v>NEE</v>
          </cell>
          <cell r="AI46" t="str">
            <v>NEE</v>
          </cell>
        </row>
        <row r="47">
          <cell r="A47" t="str">
            <v>644501</v>
          </cell>
          <cell r="B47" t="str">
            <v>Limburg</v>
          </cell>
          <cell r="C47" t="str">
            <v>Brunssum, Akerstraat 5</v>
          </cell>
          <cell r="D47" t="str">
            <v>Akerstraat 5</v>
          </cell>
          <cell r="E47" t="str">
            <v>6445 CL</v>
          </cell>
          <cell r="F47" t="str">
            <v>BRUNSSUM</v>
          </cell>
          <cell r="G47">
            <v>25128</v>
          </cell>
          <cell r="J47" t="str">
            <v>CFD.Heerlen@belastingdienst.nl</v>
          </cell>
          <cell r="L47" t="str">
            <v xml:space="preserve">Nee </v>
          </cell>
          <cell r="N47">
            <v>98133</v>
          </cell>
          <cell r="P47">
            <v>35197</v>
          </cell>
          <cell r="Q47">
            <v>87303</v>
          </cell>
          <cell r="R47">
            <v>149408</v>
          </cell>
          <cell r="S47">
            <v>61657</v>
          </cell>
          <cell r="AE47" t="str">
            <v xml:space="preserve">NEE </v>
          </cell>
          <cell r="AF47" t="str">
            <v>NEE</v>
          </cell>
          <cell r="AG47" t="str">
            <v>NVT</v>
          </cell>
          <cell r="AH47" t="str">
            <v>NEE</v>
          </cell>
          <cell r="AI47" t="str">
            <v>NEE</v>
          </cell>
        </row>
        <row r="48">
          <cell r="A48" t="str">
            <v>681100</v>
          </cell>
          <cell r="B48" t="str">
            <v>Midden-Oost</v>
          </cell>
          <cell r="C48" t="str">
            <v>Arnhem, Stationsplein-West 30</v>
          </cell>
          <cell r="D48" t="str">
            <v>Stationsplein West 30</v>
          </cell>
          <cell r="E48" t="str">
            <v>6811 KM</v>
          </cell>
          <cell r="F48" t="str">
            <v>ARNHEM</v>
          </cell>
          <cell r="G48">
            <v>33869</v>
          </cell>
          <cell r="I48">
            <v>243</v>
          </cell>
          <cell r="J48" t="str">
            <v>CFD.Midden.Oost.Stationsplein@belastingdienst.nl</v>
          </cell>
          <cell r="K48">
            <v>32</v>
          </cell>
          <cell r="L48" t="str">
            <v>Ja</v>
          </cell>
          <cell r="M48">
            <v>16</v>
          </cell>
          <cell r="N48">
            <v>28437</v>
          </cell>
          <cell r="P48">
            <v>64681</v>
          </cell>
          <cell r="Q48">
            <v>38346</v>
          </cell>
          <cell r="S48">
            <v>29897</v>
          </cell>
          <cell r="T48">
            <v>9437.130000000001</v>
          </cell>
          <cell r="U48">
            <v>37691.279999999999</v>
          </cell>
          <cell r="V48">
            <v>4.12</v>
          </cell>
          <cell r="X48">
            <v>26062</v>
          </cell>
          <cell r="Y48">
            <v>20115824</v>
          </cell>
          <cell r="Z48">
            <v>30084011</v>
          </cell>
          <cell r="AA48">
            <v>30139638</v>
          </cell>
          <cell r="AC48">
            <v>7</v>
          </cell>
          <cell r="AD48">
            <v>15630</v>
          </cell>
          <cell r="AE48" t="str">
            <v xml:space="preserve">NEE </v>
          </cell>
          <cell r="AF48" t="str">
            <v>NEE</v>
          </cell>
          <cell r="AG48" t="str">
            <v>NVT</v>
          </cell>
          <cell r="AH48" t="str">
            <v>NEE</v>
          </cell>
          <cell r="AI48" t="str">
            <v>NEE</v>
          </cell>
        </row>
        <row r="49">
          <cell r="A49" t="str">
            <v>681400</v>
          </cell>
          <cell r="B49" t="str">
            <v>Midden-Oost</v>
          </cell>
          <cell r="C49" t="str">
            <v>Arnhem, Pels Rijckenstraat 1</v>
          </cell>
          <cell r="D49" t="str">
            <v>Pels Rijckenstraat 1</v>
          </cell>
          <cell r="E49" t="str">
            <v>6814 DK</v>
          </cell>
          <cell r="F49" t="str">
            <v>ARNHEM</v>
          </cell>
          <cell r="G49">
            <v>29505</v>
          </cell>
          <cell r="I49">
            <v>422</v>
          </cell>
          <cell r="J49" t="str">
            <v>CFD.Midden.Oost.Pels.Rijcken@belastingdienst.nl</v>
          </cell>
          <cell r="K49">
            <v>59</v>
          </cell>
          <cell r="L49" t="str">
            <v>Ja</v>
          </cell>
          <cell r="M49">
            <v>34</v>
          </cell>
          <cell r="N49">
            <v>28437</v>
          </cell>
          <cell r="P49">
            <v>64681</v>
          </cell>
          <cell r="Q49">
            <v>38346</v>
          </cell>
          <cell r="S49">
            <v>29897</v>
          </cell>
          <cell r="T49">
            <v>12231.165000000001</v>
          </cell>
          <cell r="U49">
            <v>34640.04</v>
          </cell>
          <cell r="V49">
            <v>3.77</v>
          </cell>
          <cell r="X49">
            <v>26062</v>
          </cell>
          <cell r="Y49">
            <v>20115824</v>
          </cell>
          <cell r="Z49">
            <v>30084011</v>
          </cell>
          <cell r="AA49">
            <v>30139638</v>
          </cell>
          <cell r="AC49">
            <v>8</v>
          </cell>
          <cell r="AD49">
            <v>19768</v>
          </cell>
          <cell r="AE49" t="str">
            <v xml:space="preserve">NEE </v>
          </cell>
          <cell r="AF49" t="str">
            <v>NEE</v>
          </cell>
          <cell r="AG49" t="str">
            <v>NVT</v>
          </cell>
          <cell r="AH49" t="str">
            <v>NEE</v>
          </cell>
          <cell r="AI49" t="str">
            <v>NEE</v>
          </cell>
          <cell r="AJ49" t="str">
            <v>Gedeeltelijke verbouwing eind 2023 begin 2024</v>
          </cell>
        </row>
        <row r="50">
          <cell r="A50" t="str">
            <v>683500</v>
          </cell>
          <cell r="B50" t="str">
            <v>Midden-Oost</v>
          </cell>
          <cell r="C50" t="str">
            <v>Arnhem, Groningensingel 21</v>
          </cell>
          <cell r="D50" t="str">
            <v>Groningensingel 21</v>
          </cell>
          <cell r="E50" t="str">
            <v>6835 EA</v>
          </cell>
          <cell r="F50" t="str">
            <v>ARNHEM</v>
          </cell>
          <cell r="G50">
            <v>88587</v>
          </cell>
          <cell r="I50">
            <v>703</v>
          </cell>
          <cell r="J50" t="str">
            <v>CFD.Arnhem@belastingdienst.nl</v>
          </cell>
          <cell r="K50">
            <v>272</v>
          </cell>
          <cell r="L50" t="str">
            <v>Ja</v>
          </cell>
          <cell r="M50">
            <v>67</v>
          </cell>
          <cell r="N50">
            <v>28437</v>
          </cell>
          <cell r="P50">
            <v>64681</v>
          </cell>
          <cell r="Q50">
            <v>38346</v>
          </cell>
          <cell r="S50">
            <v>65680</v>
          </cell>
          <cell r="T50">
            <v>16760.294999999995</v>
          </cell>
          <cell r="U50">
            <v>85811.4</v>
          </cell>
          <cell r="V50">
            <v>3.45</v>
          </cell>
          <cell r="X50">
            <v>26062</v>
          </cell>
          <cell r="Y50">
            <v>20115824</v>
          </cell>
          <cell r="Z50">
            <v>30084011</v>
          </cell>
          <cell r="AA50">
            <v>30139638</v>
          </cell>
          <cell r="AC50">
            <v>19</v>
          </cell>
          <cell r="AD50">
            <v>70108</v>
          </cell>
          <cell r="AE50" t="str">
            <v xml:space="preserve">NEE </v>
          </cell>
          <cell r="AF50" t="str">
            <v>NEE</v>
          </cell>
          <cell r="AG50" t="str">
            <v>NVT</v>
          </cell>
          <cell r="AH50" t="str">
            <v>NEE</v>
          </cell>
          <cell r="AI50" t="str">
            <v>NEE</v>
          </cell>
        </row>
        <row r="51">
          <cell r="A51" t="str">
            <v>692101</v>
          </cell>
          <cell r="B51" t="str">
            <v>Midden-Oost</v>
          </cell>
          <cell r="C51" t="str">
            <v>Duiven, Impact 5</v>
          </cell>
          <cell r="D51" t="str">
            <v>Impact 5</v>
          </cell>
          <cell r="E51" t="str">
            <v>6921 RZ</v>
          </cell>
          <cell r="F51" t="str">
            <v>DUIVEN</v>
          </cell>
          <cell r="G51">
            <v>29505</v>
          </cell>
          <cell r="I51">
            <v>4</v>
          </cell>
          <cell r="J51" t="str">
            <v>CFD.Midden.Oost.Duiven@belastingdienst.nl</v>
          </cell>
          <cell r="L51" t="str">
            <v xml:space="preserve">Nee </v>
          </cell>
          <cell r="N51">
            <v>98133</v>
          </cell>
          <cell r="P51">
            <v>35197</v>
          </cell>
          <cell r="Q51">
            <v>87303</v>
          </cell>
          <cell r="R51">
            <v>149408</v>
          </cell>
          <cell r="S51">
            <v>61657</v>
          </cell>
          <cell r="X51">
            <v>26062</v>
          </cell>
          <cell r="Y51">
            <v>20115824</v>
          </cell>
          <cell r="Z51">
            <v>30084011</v>
          </cell>
          <cell r="AA51">
            <v>30139638</v>
          </cell>
          <cell r="AC51">
            <v>1</v>
          </cell>
          <cell r="AE51" t="str">
            <v xml:space="preserve">NEE </v>
          </cell>
          <cell r="AF51" t="str">
            <v>NEE</v>
          </cell>
          <cell r="AG51" t="str">
            <v>NVT</v>
          </cell>
          <cell r="AH51" t="str">
            <v>NEE</v>
          </cell>
          <cell r="AI51" t="str">
            <v>NEE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AC92-90B7-495C-9D0C-ABF08A2CE75B}">
  <dimension ref="A1:E28"/>
  <sheetViews>
    <sheetView tabSelected="1" workbookViewId="0">
      <selection activeCell="A3" sqref="A3"/>
    </sheetView>
  </sheetViews>
  <sheetFormatPr defaultColWidth="8.7109375" defaultRowHeight="14.25" x14ac:dyDescent="0.2"/>
  <cols>
    <col min="1" max="1" width="39.28515625" style="32" customWidth="1"/>
    <col min="2" max="2" width="31.42578125" style="32" customWidth="1"/>
    <col min="3" max="3" width="62.5703125" style="32" bestFit="1" customWidth="1"/>
    <col min="4" max="4" width="55.85546875" style="32" bestFit="1" customWidth="1"/>
    <col min="5" max="5" width="20.28515625" style="32" customWidth="1"/>
    <col min="6" max="6" width="40.42578125" style="32" customWidth="1"/>
    <col min="7" max="16384" width="8.7109375" style="32"/>
  </cols>
  <sheetData>
    <row r="1" spans="1:5" ht="18" x14ac:dyDescent="0.25">
      <c r="A1" s="31" t="s">
        <v>103</v>
      </c>
    </row>
    <row r="3" spans="1:5" ht="36" customHeight="1" x14ac:dyDescent="0.25">
      <c r="A3" s="34" t="s">
        <v>124</v>
      </c>
      <c r="B3" s="182" t="s">
        <v>125</v>
      </c>
      <c r="C3" s="182" t="s">
        <v>126</v>
      </c>
      <c r="E3" s="150"/>
    </row>
    <row r="4" spans="1:5" ht="15" x14ac:dyDescent="0.25">
      <c r="A4" s="187" t="s">
        <v>104</v>
      </c>
      <c r="B4" s="185">
        <v>131400</v>
      </c>
      <c r="C4" s="183" t="s">
        <v>27</v>
      </c>
      <c r="D4" s="181"/>
    </row>
    <row r="5" spans="1:5" ht="15" x14ac:dyDescent="0.25">
      <c r="A5" s="187" t="s">
        <v>120</v>
      </c>
      <c r="B5" s="185">
        <v>104300</v>
      </c>
      <c r="C5" s="183" t="s">
        <v>32</v>
      </c>
      <c r="D5" s="181"/>
    </row>
    <row r="6" spans="1:5" ht="15" x14ac:dyDescent="0.25">
      <c r="A6" s="187" t="s">
        <v>105</v>
      </c>
      <c r="B6" s="185">
        <v>104301</v>
      </c>
      <c r="C6" s="183" t="s">
        <v>38</v>
      </c>
      <c r="D6" s="181"/>
    </row>
    <row r="7" spans="1:5" ht="15" x14ac:dyDescent="0.25">
      <c r="A7" s="187" t="s">
        <v>119</v>
      </c>
      <c r="B7" s="185">
        <v>259502</v>
      </c>
      <c r="C7" s="184" t="s">
        <v>44</v>
      </c>
      <c r="D7" s="181"/>
    </row>
    <row r="8" spans="1:5" ht="15" x14ac:dyDescent="0.25">
      <c r="A8" s="187" t="s">
        <v>118</v>
      </c>
      <c r="B8" s="185">
        <v>178200</v>
      </c>
      <c r="C8" s="183" t="s">
        <v>48</v>
      </c>
      <c r="D8" s="181"/>
    </row>
    <row r="9" spans="1:5" ht="15" x14ac:dyDescent="0.25">
      <c r="A9" s="187" t="s">
        <v>117</v>
      </c>
      <c r="B9" s="185">
        <v>213202</v>
      </c>
      <c r="C9" s="183" t="s">
        <v>51</v>
      </c>
      <c r="D9" s="181"/>
    </row>
    <row r="10" spans="1:5" ht="15" x14ac:dyDescent="0.25">
      <c r="A10" s="187" t="s">
        <v>116</v>
      </c>
      <c r="B10" s="185">
        <v>162500</v>
      </c>
      <c r="C10" s="183" t="s">
        <v>55</v>
      </c>
      <c r="D10" s="181"/>
    </row>
    <row r="11" spans="1:5" ht="15" x14ac:dyDescent="0.25">
      <c r="A11" s="187" t="s">
        <v>121</v>
      </c>
      <c r="B11" s="185">
        <v>111812</v>
      </c>
      <c r="C11" s="183" t="s">
        <v>59</v>
      </c>
      <c r="D11" s="181"/>
    </row>
    <row r="12" spans="1:5" ht="15" x14ac:dyDescent="0.25">
      <c r="A12" s="187" t="s">
        <v>106</v>
      </c>
      <c r="B12" s="185">
        <v>111816</v>
      </c>
      <c r="C12" s="183" t="s">
        <v>63</v>
      </c>
      <c r="D12" s="181"/>
    </row>
    <row r="13" spans="1:5" ht="15" x14ac:dyDescent="0.25">
      <c r="A13" s="187" t="s">
        <v>122</v>
      </c>
      <c r="B13" s="185">
        <v>111801</v>
      </c>
      <c r="C13" s="183" t="s">
        <v>66</v>
      </c>
      <c r="D13" s="181"/>
    </row>
    <row r="14" spans="1:5" ht="15" x14ac:dyDescent="0.25">
      <c r="A14" s="187" t="s">
        <v>200</v>
      </c>
      <c r="B14" s="185">
        <v>111900</v>
      </c>
      <c r="C14" s="183" t="s">
        <v>69</v>
      </c>
      <c r="D14" s="181"/>
    </row>
    <row r="15" spans="1:5" ht="15" x14ac:dyDescent="0.25">
      <c r="A15" s="187" t="s">
        <v>108</v>
      </c>
      <c r="B15" s="185">
        <v>353103</v>
      </c>
      <c r="C15" s="183" t="s">
        <v>77</v>
      </c>
      <c r="D15" s="181"/>
    </row>
    <row r="16" spans="1:5" ht="15" x14ac:dyDescent="0.25">
      <c r="A16" s="187" t="s">
        <v>109</v>
      </c>
      <c r="B16" s="185">
        <v>353101</v>
      </c>
      <c r="C16" s="183" t="s">
        <v>82</v>
      </c>
      <c r="D16" s="181"/>
    </row>
    <row r="17" spans="1:5" ht="15" x14ac:dyDescent="0.25">
      <c r="A17" s="187" t="s">
        <v>110</v>
      </c>
      <c r="B17" s="185">
        <v>353102</v>
      </c>
      <c r="C17" s="183" t="s">
        <v>85</v>
      </c>
      <c r="D17" s="181"/>
    </row>
    <row r="18" spans="1:5" ht="15" x14ac:dyDescent="0.25">
      <c r="A18" s="187" t="s">
        <v>111</v>
      </c>
      <c r="B18" s="185">
        <v>353100</v>
      </c>
      <c r="C18" s="183" t="s">
        <v>87</v>
      </c>
      <c r="D18" s="181"/>
    </row>
    <row r="19" spans="1:5" ht="15" x14ac:dyDescent="0.25">
      <c r="A19" s="187" t="s">
        <v>237</v>
      </c>
      <c r="B19" s="185">
        <v>351102</v>
      </c>
      <c r="C19" s="183" t="s">
        <v>236</v>
      </c>
      <c r="D19" s="181"/>
    </row>
    <row r="20" spans="1:5" ht="15" x14ac:dyDescent="0.25">
      <c r="A20" s="187" t="s">
        <v>107</v>
      </c>
      <c r="B20" s="185">
        <v>355200</v>
      </c>
      <c r="C20" s="183" t="s">
        <v>73</v>
      </c>
      <c r="D20" s="181"/>
    </row>
    <row r="21" spans="1:5" ht="15" x14ac:dyDescent="0.25">
      <c r="A21" s="187" t="s">
        <v>112</v>
      </c>
      <c r="B21" s="185">
        <v>352800</v>
      </c>
      <c r="C21" s="183" t="s">
        <v>89</v>
      </c>
      <c r="D21" s="181"/>
    </row>
    <row r="22" spans="1:5" ht="15" x14ac:dyDescent="0.25">
      <c r="A22" s="187" t="s">
        <v>113</v>
      </c>
      <c r="B22" s="185">
        <v>351109</v>
      </c>
      <c r="C22" s="183" t="s">
        <v>92</v>
      </c>
      <c r="D22" s="181"/>
    </row>
    <row r="23" spans="1:5" ht="15" x14ac:dyDescent="0.25">
      <c r="A23" s="187" t="s">
        <v>114</v>
      </c>
      <c r="B23" s="185">
        <v>351107</v>
      </c>
      <c r="C23" s="183" t="s">
        <v>95</v>
      </c>
      <c r="D23" s="181"/>
    </row>
    <row r="24" spans="1:5" ht="15" x14ac:dyDescent="0.25">
      <c r="A24" s="187" t="s">
        <v>115</v>
      </c>
      <c r="B24" s="185">
        <v>356100</v>
      </c>
      <c r="C24" s="183" t="s">
        <v>98</v>
      </c>
      <c r="D24" s="181"/>
    </row>
    <row r="25" spans="1:5" ht="15" x14ac:dyDescent="0.25">
      <c r="A25" s="187" t="s">
        <v>228</v>
      </c>
      <c r="B25" s="186"/>
      <c r="C25" s="33"/>
      <c r="D25" s="33"/>
    </row>
    <row r="26" spans="1:5" ht="15" x14ac:dyDescent="0.25">
      <c r="A26" s="187" t="s">
        <v>223</v>
      </c>
      <c r="B26" s="181"/>
      <c r="E26"/>
    </row>
    <row r="27" spans="1:5" ht="15" x14ac:dyDescent="0.25">
      <c r="A27" s="187" t="s">
        <v>227</v>
      </c>
      <c r="B27" s="181"/>
    </row>
    <row r="28" spans="1:5" ht="15" x14ac:dyDescent="0.25">
      <c r="A28" s="187" t="s">
        <v>222</v>
      </c>
      <c r="B28" s="181"/>
    </row>
  </sheetData>
  <hyperlinks>
    <hyperlink ref="A4" location="'ALM, W. Dreesweg (La Defense)'!A1" tooltip="Activate ALM, W. Dreesweg (La Defense)" display="'ALM, W. Dreesweg (La Defense)'!A1" xr:uid="{DEED4664-4B65-41FA-AFC5-3BB528767B8C}"/>
    <hyperlink ref="A5" location="'ASD, Kingsfordweg 1'!A1" tooltip="Activate ASD, Kingsfordweg 1" display="'ASD, Kingsfordweg 1'!A1" xr:uid="{BC92BC03-CF56-4E5F-819E-F364FDC9068B}"/>
    <hyperlink ref="A6" location="'ASD, Orlyplein 24'!A1" tooltip="Activate ASD, Orlyplein 24" display="'ASD, Orlyplein 24'!A1" xr:uid="{7B22C9C3-6DD9-462E-8631-ECD703BD8ABD}"/>
    <hyperlink ref="A7" location="'DH, Prinses Beatrixlaan 512'!A1" tooltip="Activate DH, Prinses Beatrixlaan 512" display="'DH, Prinses Beatrixlaan 512'!A1" xr:uid="{84452306-E394-42BF-AF6E-E041AEE89233}"/>
    <hyperlink ref="A8" location="'HDR, Nieuweweg 3A'!A1" tooltip="Activate HDR, Nieuweweg 3A" display="'HDR, Nieuweweg 3A'!A1" xr:uid="{190B73E6-562D-4513-B763-1B85C29172FC}"/>
    <hyperlink ref="A9" location="'HFD, Capellalaan 1-17'!A1" tooltip="Activate HFD, Capellalaan 1-17" display="'HFD, Capellalaan 1-17'!A1" xr:uid="{22559678-9506-4B5C-9014-03B5C58BC15B}"/>
    <hyperlink ref="A10" location="'HN, Nieuwe Steen 4'!A1" tooltip="Activate HN, Nieuwe Steen 4" display="'HN, Nieuwe Steen 4'!A1" xr:uid="{59D4C51B-2505-4240-99D4-83F6425D802B}"/>
    <hyperlink ref="A11" location="'SHL, Evert vd Beekstraat 384'!A1" tooltip="Activate SHL, Evert vd Beekstraat 384" display="'SHL, Evert vd Beekstraat 384'!A1" xr:uid="{880935A0-A496-4326-9971-4D894F1FB137}"/>
    <hyperlink ref="A12" location="'SHL, Folkstoneweg 98'!A1" tooltip="Activate SHL, Folkstoneweg 98" display="'SHL, Folkstoneweg 98'!A1" xr:uid="{153B55BF-579D-43E4-9524-69D27612AD8F}"/>
    <hyperlink ref="A13" location="'SHL, Vertrekpas 1- 260 D-Toren'!A1" tooltip="Activate SHL, Vertrekpas 1- 260 D-Toren" display="'SHL, Vertrekpas 1- 260 D-Toren'!A1" xr:uid="{9720ECE3-8396-4C74-9016-839BF187AD42}"/>
    <hyperlink ref="A14" location="'SHL-R, Beechavenue 82_100'!A1" tooltip="Activate SHL-R, Beechavenue 82_100" display="'SHL-R, Beechavenue 82_100'!A1" xr:uid="{D7A7262A-2512-4A3F-98BF-16A3E4F990FD}"/>
    <hyperlink ref="A20" location="'UTR, Nijenoord 6'!A1" tooltip="Activate UTR, Nijenoord 6" display="'UTR, Nijenoord 6'!A1" xr:uid="{B8ECFB0C-3512-4721-8BBF-9FB6163C9D7E}"/>
    <hyperlink ref="A15" location="'UTR, Graadt van Roggenweg 200'!A1" tooltip="Activate UTR, Graadt van Roggenweg 200" display="'UTR, Graadt van Roggenweg 200'!A1" xr:uid="{3C3CB95D-C478-49AF-98BC-BCFBCFA86961}"/>
    <hyperlink ref="A16" location="'UTR, Graadt van Roggenweg 336'!A1" tooltip="Activate UTR, Graadt van Roggenweg 336" display="'UTR, Graadt van Roggenweg 336'!A1" xr:uid="{DDC71DA2-E884-49D0-B6E7-F5506DF96AA6}"/>
    <hyperlink ref="A17" location="'UTR, Graadt van Roggenweg 400'!A1" tooltip="Activate UTR, Graadt van Roggenweg 400" display="'UTR, Graadt van Roggenweg 400'!A1" xr:uid="{59E5D512-7CB3-4A2B-8833-47E6A3BA60F9}"/>
    <hyperlink ref="A18" location="'UTR, Graadt van Roggenweg 500'!A1" tooltip="Activate UTR, Graadt van Roggenweg 500" display="'UTR, Graadt van Roggenweg 500'!A1" xr:uid="{DD066888-508D-4504-9701-EE803C437797}"/>
    <hyperlink ref="A21" location="'UTR, Orteliuslaan 1000'!A1" tooltip="Activate UTR, Orteliuslaan 1000" display="'UTR, Orteliuslaan 1000'!A1" xr:uid="{9BDFD8D7-9E68-405D-A03E-591943040705}"/>
    <hyperlink ref="A22" location="'UTR, St.-Jacobsstraat 16'!A1" tooltip="Activate UTR, St.-Jacobsstraat 16" display="'UTR, St.-Jacobsstraat 16'!A1" xr:uid="{FC2B7E38-97F9-41B3-B11E-A4D4BE2BC19F}"/>
    <hyperlink ref="A23" location="'UTR, St.-Jacobsstraat 200'!A1" tooltip="Activate UTR, St.-Jacobsstraat 200" display="'UTR, St.-Jacobsstraat 200'!A1" xr:uid="{F00F82C7-43F1-4612-83E6-F34F3F63CEC9}"/>
    <hyperlink ref="A24" location="'UTR, Tiberdreef 12-24'!A1" tooltip="Activate UTR, Tiberdreef 12-24" display="'UTR, Tiberdreef 12-24'!A1" xr:uid="{C6F98CD9-AB12-4785-88D3-5493D949532C}"/>
    <hyperlink ref="A27" location="'Overzicht perceel Noordwest'!A1" tooltip="Activate Overzicht perceel Noord-West" display="Overzicht perceel 2 Noordwest" xr:uid="{41CE9EE1-B78C-4EC3-93EF-030140B87BF7}"/>
    <hyperlink ref="A28" location="Inschrijfprijs!A1" display="Inschrijfprijs" xr:uid="{5AAFC215-0D47-48F9-9756-12908080F3A1}"/>
    <hyperlink ref="A26" location="Drankenvoorzieningen!A1" display="Drankenvoorzieningen" xr:uid="{1E3F8110-F5F8-4F34-93F9-56DBFE045B15}"/>
    <hyperlink ref="A25" location="'Vaste aanneemsommen locaties'!A1" display="Vaste aanneemsommen locaties" xr:uid="{AD9D48DA-BEFC-4569-BA98-826E25616CEF}"/>
    <hyperlink ref="A19" location="'UTR, Herman Gorterstraat 5'!A1" display="'UTR, Herman Gorterstraat 5'!A1" xr:uid="{26A794DA-4675-4448-B016-FCD7A7E1A3FF}"/>
  </hyperlinks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CCE6-3617-408A-AA8F-8684FFD19CF7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179</v>
      </c>
      <c r="C1" s="288"/>
    </row>
    <row r="2" spans="1:9" x14ac:dyDescent="0.25">
      <c r="A2" s="146" t="s">
        <v>170</v>
      </c>
      <c r="B2" s="289" t="s">
        <v>64</v>
      </c>
      <c r="C2" s="289"/>
    </row>
    <row r="3" spans="1:9" x14ac:dyDescent="0.25">
      <c r="A3" s="145" t="s">
        <v>169</v>
      </c>
      <c r="B3" s="285" t="s">
        <v>62</v>
      </c>
      <c r="C3" s="285"/>
    </row>
    <row r="4" spans="1:9" x14ac:dyDescent="0.25">
      <c r="A4" s="145" t="s">
        <v>199</v>
      </c>
      <c r="B4" s="285">
        <v>150</v>
      </c>
      <c r="C4" s="285"/>
    </row>
    <row r="5" spans="1:9" x14ac:dyDescent="0.25">
      <c r="A5" s="145" t="s">
        <v>168</v>
      </c>
      <c r="B5" s="285">
        <v>66</v>
      </c>
      <c r="C5" s="285"/>
    </row>
    <row r="6" spans="1:9" x14ac:dyDescent="0.25">
      <c r="A6" s="145" t="s">
        <v>167</v>
      </c>
      <c r="B6" s="285" t="s">
        <v>25</v>
      </c>
      <c r="C6" s="285"/>
    </row>
    <row r="7" spans="1:9" x14ac:dyDescent="0.25">
      <c r="A7" s="145" t="s">
        <v>10</v>
      </c>
      <c r="B7" s="285">
        <v>0</v>
      </c>
      <c r="C7" s="285"/>
    </row>
    <row r="8" spans="1:9" x14ac:dyDescent="0.25">
      <c r="A8" s="145" t="s">
        <v>13</v>
      </c>
      <c r="B8" s="285">
        <v>5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28C3-1BF2-4CA3-ADA9-EE0A2D26CFE5}">
  <dimension ref="A1:I63"/>
  <sheetViews>
    <sheetView workbookViewId="0">
      <selection activeCell="B4" sqref="B4:C4"/>
    </sheetView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180</v>
      </c>
      <c r="C1" s="288"/>
    </row>
    <row r="2" spans="1:9" x14ac:dyDescent="0.25">
      <c r="A2" s="146" t="s">
        <v>170</v>
      </c>
      <c r="B2" s="289" t="s">
        <v>67</v>
      </c>
      <c r="C2" s="289"/>
    </row>
    <row r="3" spans="1:9" x14ac:dyDescent="0.25">
      <c r="A3" s="145" t="s">
        <v>169</v>
      </c>
      <c r="B3" s="285" t="s">
        <v>62</v>
      </c>
      <c r="C3" s="285"/>
    </row>
    <row r="4" spans="1:9" x14ac:dyDescent="0.25">
      <c r="A4" s="145" t="s">
        <v>199</v>
      </c>
      <c r="B4" s="285">
        <v>243</v>
      </c>
      <c r="C4" s="285"/>
    </row>
    <row r="5" spans="1:9" x14ac:dyDescent="0.25">
      <c r="A5" s="145" t="s">
        <v>168</v>
      </c>
      <c r="B5" s="285">
        <v>258</v>
      </c>
      <c r="C5" s="285"/>
    </row>
    <row r="6" spans="1:9" x14ac:dyDescent="0.25">
      <c r="A6" s="145" t="s">
        <v>167</v>
      </c>
      <c r="B6" s="285" t="s">
        <v>21</v>
      </c>
      <c r="C6" s="285"/>
    </row>
    <row r="7" spans="1:9" x14ac:dyDescent="0.25">
      <c r="A7" s="145" t="s">
        <v>10</v>
      </c>
      <c r="B7" s="285">
        <v>21</v>
      </c>
      <c r="C7" s="285"/>
    </row>
    <row r="8" spans="1:9" x14ac:dyDescent="0.25">
      <c r="A8" s="145" t="s">
        <v>13</v>
      </c>
      <c r="B8" s="285">
        <v>16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C416-5F62-4762-931A-E4B55AD6ABB1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181</v>
      </c>
      <c r="C1" s="288"/>
    </row>
    <row r="2" spans="1:9" x14ac:dyDescent="0.25">
      <c r="A2" s="146" t="s">
        <v>170</v>
      </c>
      <c r="B2" s="289" t="s">
        <v>70</v>
      </c>
      <c r="C2" s="289"/>
    </row>
    <row r="3" spans="1:9" x14ac:dyDescent="0.25">
      <c r="A3" s="145" t="s">
        <v>169</v>
      </c>
      <c r="B3" s="285" t="s">
        <v>72</v>
      </c>
      <c r="C3" s="285"/>
    </row>
    <row r="4" spans="1:9" x14ac:dyDescent="0.25">
      <c r="A4" s="145" t="s">
        <v>199</v>
      </c>
      <c r="B4" s="285">
        <v>100</v>
      </c>
      <c r="C4" s="285"/>
    </row>
    <row r="5" spans="1:9" x14ac:dyDescent="0.25">
      <c r="A5" s="145" t="s">
        <v>168</v>
      </c>
      <c r="B5" s="285">
        <v>0</v>
      </c>
      <c r="C5" s="285"/>
    </row>
    <row r="6" spans="1:9" x14ac:dyDescent="0.25">
      <c r="A6" s="145" t="s">
        <v>167</v>
      </c>
      <c r="B6" s="285" t="s">
        <v>25</v>
      </c>
      <c r="C6" s="285"/>
    </row>
    <row r="7" spans="1:9" x14ac:dyDescent="0.25">
      <c r="A7" s="145" t="s">
        <v>10</v>
      </c>
      <c r="B7" s="285">
        <v>0</v>
      </c>
      <c r="C7" s="285"/>
    </row>
    <row r="8" spans="1:9" x14ac:dyDescent="0.25">
      <c r="A8" s="145" t="s">
        <v>13</v>
      </c>
      <c r="B8" s="285">
        <v>5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66046-B3F2-46FB-A68A-FCDF984FBDAA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183</v>
      </c>
      <c r="C1" s="288"/>
    </row>
    <row r="2" spans="1:9" x14ac:dyDescent="0.25">
      <c r="A2" s="146" t="s">
        <v>170</v>
      </c>
      <c r="B2" s="289" t="s">
        <v>78</v>
      </c>
      <c r="C2" s="289"/>
    </row>
    <row r="3" spans="1:9" x14ac:dyDescent="0.25">
      <c r="A3" s="145" t="s">
        <v>169</v>
      </c>
      <c r="B3" s="285" t="s">
        <v>76</v>
      </c>
      <c r="C3" s="285"/>
    </row>
    <row r="4" spans="1:9" x14ac:dyDescent="0.25">
      <c r="A4" s="145" t="s">
        <v>199</v>
      </c>
      <c r="B4" s="285">
        <v>407</v>
      </c>
      <c r="C4" s="285"/>
    </row>
    <row r="5" spans="1:9" x14ac:dyDescent="0.25">
      <c r="A5" s="145" t="s">
        <v>168</v>
      </c>
      <c r="B5" s="285">
        <v>180</v>
      </c>
      <c r="C5" s="285"/>
    </row>
    <row r="6" spans="1:9" x14ac:dyDescent="0.25">
      <c r="A6" s="145" t="s">
        <v>167</v>
      </c>
      <c r="B6" s="285" t="s">
        <v>21</v>
      </c>
      <c r="C6" s="285"/>
    </row>
    <row r="7" spans="1:9" x14ac:dyDescent="0.25">
      <c r="A7" s="145" t="s">
        <v>10</v>
      </c>
      <c r="B7" s="285">
        <v>93</v>
      </c>
      <c r="C7" s="285"/>
    </row>
    <row r="8" spans="1:9" x14ac:dyDescent="0.25">
      <c r="A8" s="145" t="s">
        <v>13</v>
      </c>
      <c r="B8" s="285">
        <v>7</v>
      </c>
      <c r="C8" s="285"/>
    </row>
    <row r="9" spans="1:9" ht="28.5" customHeight="1" x14ac:dyDescent="0.25">
      <c r="A9" s="144" t="s">
        <v>166</v>
      </c>
      <c r="B9" s="286" t="s">
        <v>80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1C85B-2A44-44CD-945B-524FBA082E6C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184</v>
      </c>
      <c r="C1" s="288"/>
    </row>
    <row r="2" spans="1:9" x14ac:dyDescent="0.25">
      <c r="A2" s="146" t="s">
        <v>170</v>
      </c>
      <c r="B2" s="289" t="s">
        <v>83</v>
      </c>
      <c r="C2" s="289"/>
    </row>
    <row r="3" spans="1:9" x14ac:dyDescent="0.25">
      <c r="A3" s="145" t="s">
        <v>169</v>
      </c>
      <c r="B3" s="285" t="s">
        <v>76</v>
      </c>
      <c r="C3" s="285"/>
    </row>
    <row r="4" spans="1:9" x14ac:dyDescent="0.25">
      <c r="A4" s="145" t="s">
        <v>199</v>
      </c>
      <c r="B4" s="285">
        <v>110</v>
      </c>
      <c r="C4" s="285"/>
    </row>
    <row r="5" spans="1:9" x14ac:dyDescent="0.25">
      <c r="A5" s="145" t="s">
        <v>168</v>
      </c>
      <c r="B5" s="285">
        <v>50</v>
      </c>
      <c r="C5" s="285"/>
    </row>
    <row r="6" spans="1:9" x14ac:dyDescent="0.25">
      <c r="A6" s="145" t="s">
        <v>167</v>
      </c>
      <c r="B6" s="285">
        <v>0</v>
      </c>
      <c r="C6" s="285"/>
    </row>
    <row r="7" spans="1:9" x14ac:dyDescent="0.25">
      <c r="A7" s="145" t="s">
        <v>10</v>
      </c>
      <c r="B7" s="285">
        <v>0</v>
      </c>
      <c r="C7" s="285"/>
    </row>
    <row r="8" spans="1:9" x14ac:dyDescent="0.25">
      <c r="A8" s="145" t="s">
        <v>13</v>
      </c>
      <c r="B8" s="285">
        <v>7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86D5-4C7D-4EBA-8820-E1C48AC5992C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185</v>
      </c>
      <c r="C1" s="288"/>
    </row>
    <row r="2" spans="1:9" x14ac:dyDescent="0.25">
      <c r="A2" s="146" t="s">
        <v>170</v>
      </c>
      <c r="B2" s="289" t="s">
        <v>86</v>
      </c>
      <c r="C2" s="289"/>
    </row>
    <row r="3" spans="1:9" x14ac:dyDescent="0.25">
      <c r="A3" s="145" t="s">
        <v>169</v>
      </c>
      <c r="B3" s="285" t="s">
        <v>76</v>
      </c>
      <c r="C3" s="285"/>
    </row>
    <row r="4" spans="1:9" x14ac:dyDescent="0.25">
      <c r="A4" s="145" t="s">
        <v>199</v>
      </c>
      <c r="B4" s="285">
        <v>609</v>
      </c>
      <c r="C4" s="285"/>
    </row>
    <row r="5" spans="1:9" x14ac:dyDescent="0.25">
      <c r="A5" s="145" t="s">
        <v>168</v>
      </c>
      <c r="B5" s="285">
        <v>240</v>
      </c>
      <c r="C5" s="285"/>
    </row>
    <row r="6" spans="1:9" x14ac:dyDescent="0.25">
      <c r="A6" s="145" t="s">
        <v>167</v>
      </c>
      <c r="B6" s="285">
        <v>0</v>
      </c>
      <c r="C6" s="285"/>
    </row>
    <row r="7" spans="1:9" x14ac:dyDescent="0.25">
      <c r="A7" s="145" t="s">
        <v>10</v>
      </c>
      <c r="B7" s="285">
        <v>0</v>
      </c>
      <c r="C7" s="285"/>
    </row>
    <row r="8" spans="1:9" x14ac:dyDescent="0.25">
      <c r="A8" s="145" t="s">
        <v>13</v>
      </c>
      <c r="B8" s="285">
        <v>1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37E00-41C8-487B-9AB8-2830272FF538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186</v>
      </c>
      <c r="C1" s="288"/>
    </row>
    <row r="2" spans="1:9" x14ac:dyDescent="0.25">
      <c r="A2" s="146" t="s">
        <v>170</v>
      </c>
      <c r="B2" s="289" t="s">
        <v>88</v>
      </c>
      <c r="C2" s="289"/>
    </row>
    <row r="3" spans="1:9" x14ac:dyDescent="0.25">
      <c r="A3" s="145" t="s">
        <v>169</v>
      </c>
      <c r="B3" s="285" t="s">
        <v>76</v>
      </c>
      <c r="C3" s="285"/>
    </row>
    <row r="4" spans="1:9" x14ac:dyDescent="0.25">
      <c r="A4" s="145" t="s">
        <v>199</v>
      </c>
      <c r="B4" s="285">
        <v>2100</v>
      </c>
      <c r="C4" s="285"/>
    </row>
    <row r="5" spans="1:9" x14ac:dyDescent="0.25">
      <c r="A5" s="145" t="s">
        <v>168</v>
      </c>
      <c r="B5" s="285">
        <v>945</v>
      </c>
      <c r="C5" s="285"/>
    </row>
    <row r="6" spans="1:9" x14ac:dyDescent="0.25">
      <c r="A6" s="145" t="s">
        <v>167</v>
      </c>
      <c r="B6" s="285" t="s">
        <v>21</v>
      </c>
      <c r="C6" s="285"/>
    </row>
    <row r="7" spans="1:9" x14ac:dyDescent="0.25">
      <c r="A7" s="145" t="s">
        <v>10</v>
      </c>
      <c r="B7" s="285">
        <v>269</v>
      </c>
      <c r="C7" s="285"/>
    </row>
    <row r="8" spans="1:9" x14ac:dyDescent="0.25">
      <c r="A8" s="145" t="s">
        <v>13</v>
      </c>
      <c r="B8" s="285">
        <v>36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F19F-F745-4790-95DC-876FFD137EB4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90" t="s">
        <v>235</v>
      </c>
      <c r="C1" s="291"/>
    </row>
    <row r="2" spans="1:9" x14ac:dyDescent="0.25">
      <c r="A2" s="146" t="s">
        <v>170</v>
      </c>
      <c r="B2" s="289" t="s">
        <v>230</v>
      </c>
      <c r="C2" s="289"/>
    </row>
    <row r="3" spans="1:9" x14ac:dyDescent="0.25">
      <c r="A3" s="145" t="s">
        <v>169</v>
      </c>
      <c r="B3" s="285" t="s">
        <v>76</v>
      </c>
      <c r="C3" s="285"/>
    </row>
    <row r="4" spans="1:9" x14ac:dyDescent="0.25">
      <c r="A4" s="145" t="s">
        <v>199</v>
      </c>
      <c r="B4" s="285">
        <v>700</v>
      </c>
      <c r="C4" s="285"/>
    </row>
    <row r="5" spans="1:9" x14ac:dyDescent="0.25">
      <c r="A5" s="145" t="s">
        <v>168</v>
      </c>
      <c r="B5" s="285">
        <v>271</v>
      </c>
      <c r="C5" s="285"/>
    </row>
    <row r="6" spans="1:9" x14ac:dyDescent="0.25">
      <c r="A6" s="145" t="s">
        <v>167</v>
      </c>
      <c r="B6" s="285" t="s">
        <v>21</v>
      </c>
      <c r="C6" s="285"/>
    </row>
    <row r="7" spans="1:9" x14ac:dyDescent="0.25">
      <c r="A7" s="145" t="s">
        <v>10</v>
      </c>
      <c r="B7" s="285">
        <v>66</v>
      </c>
      <c r="C7" s="285"/>
    </row>
    <row r="8" spans="1:9" x14ac:dyDescent="0.25">
      <c r="A8" s="145" t="s">
        <v>13</v>
      </c>
      <c r="B8" s="285">
        <v>19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26:F26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9BA77-1678-406D-859B-7E71772E2BE5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182</v>
      </c>
      <c r="C1" s="288"/>
    </row>
    <row r="2" spans="1:9" x14ac:dyDescent="0.25">
      <c r="A2" s="146" t="s">
        <v>170</v>
      </c>
      <c r="B2" s="289" t="s">
        <v>74</v>
      </c>
      <c r="C2" s="289"/>
    </row>
    <row r="3" spans="1:9" x14ac:dyDescent="0.25">
      <c r="A3" s="145" t="s">
        <v>169</v>
      </c>
      <c r="B3" s="285" t="s">
        <v>76</v>
      </c>
      <c r="C3" s="285"/>
    </row>
    <row r="4" spans="1:9" x14ac:dyDescent="0.25">
      <c r="A4" s="145" t="s">
        <v>199</v>
      </c>
      <c r="B4" s="285">
        <v>194</v>
      </c>
      <c r="C4" s="285"/>
    </row>
    <row r="5" spans="1:9" x14ac:dyDescent="0.25">
      <c r="A5" s="145" t="s">
        <v>168</v>
      </c>
      <c r="B5" s="285">
        <v>48</v>
      </c>
      <c r="C5" s="285"/>
    </row>
    <row r="6" spans="1:9" x14ac:dyDescent="0.25">
      <c r="A6" s="145" t="s">
        <v>167</v>
      </c>
      <c r="B6" s="285" t="s">
        <v>21</v>
      </c>
      <c r="C6" s="285"/>
    </row>
    <row r="7" spans="1:9" x14ac:dyDescent="0.25">
      <c r="A7" s="145" t="s">
        <v>10</v>
      </c>
      <c r="B7" s="285">
        <v>18</v>
      </c>
      <c r="C7" s="285"/>
    </row>
    <row r="8" spans="1:9" x14ac:dyDescent="0.25">
      <c r="A8" s="145" t="s">
        <v>13</v>
      </c>
      <c r="B8" s="285">
        <v>4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1113-56B8-4CDC-BF6B-165A523AB72F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187</v>
      </c>
      <c r="C1" s="288"/>
    </row>
    <row r="2" spans="1:9" x14ac:dyDescent="0.25">
      <c r="A2" s="146" t="s">
        <v>170</v>
      </c>
      <c r="B2" s="289" t="s">
        <v>90</v>
      </c>
      <c r="C2" s="289"/>
    </row>
    <row r="3" spans="1:9" x14ac:dyDescent="0.25">
      <c r="A3" s="145" t="s">
        <v>169</v>
      </c>
      <c r="B3" s="285" t="s">
        <v>76</v>
      </c>
      <c r="C3" s="285"/>
    </row>
    <row r="4" spans="1:9" x14ac:dyDescent="0.25">
      <c r="A4" s="145" t="s">
        <v>199</v>
      </c>
      <c r="B4" s="285">
        <v>780</v>
      </c>
      <c r="C4" s="285"/>
    </row>
    <row r="5" spans="1:9" x14ac:dyDescent="0.25">
      <c r="A5" s="145" t="s">
        <v>168</v>
      </c>
      <c r="B5" s="285">
        <v>307</v>
      </c>
      <c r="C5" s="285"/>
    </row>
    <row r="6" spans="1:9" x14ac:dyDescent="0.25">
      <c r="A6" s="145" t="s">
        <v>167</v>
      </c>
      <c r="B6" s="285" t="s">
        <v>21</v>
      </c>
      <c r="C6" s="285"/>
    </row>
    <row r="7" spans="1:9" x14ac:dyDescent="0.25">
      <c r="A7" s="145" t="s">
        <v>10</v>
      </c>
      <c r="B7" s="285">
        <v>196</v>
      </c>
      <c r="C7" s="285"/>
    </row>
    <row r="8" spans="1:9" x14ac:dyDescent="0.25">
      <c r="A8" s="145" t="s">
        <v>13</v>
      </c>
      <c r="B8" s="285">
        <v>24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CEF3-86FA-4B58-9BC6-9A19E4CB3640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171</v>
      </c>
      <c r="C1" s="288"/>
      <c r="G1" s="148"/>
    </row>
    <row r="2" spans="1:9" x14ac:dyDescent="0.25">
      <c r="A2" s="146" t="s">
        <v>170</v>
      </c>
      <c r="B2" s="289" t="s">
        <v>28</v>
      </c>
      <c r="C2" s="289"/>
    </row>
    <row r="3" spans="1:9" x14ac:dyDescent="0.25">
      <c r="A3" s="145" t="s">
        <v>169</v>
      </c>
      <c r="B3" s="285" t="s">
        <v>30</v>
      </c>
      <c r="C3" s="285"/>
    </row>
    <row r="4" spans="1:9" x14ac:dyDescent="0.25">
      <c r="A4" s="145" t="s">
        <v>199</v>
      </c>
      <c r="B4" s="285">
        <v>393</v>
      </c>
      <c r="C4" s="285"/>
    </row>
    <row r="5" spans="1:9" x14ac:dyDescent="0.25">
      <c r="A5" s="145" t="s">
        <v>168</v>
      </c>
      <c r="B5" s="285">
        <v>143</v>
      </c>
      <c r="C5" s="285"/>
    </row>
    <row r="6" spans="1:9" x14ac:dyDescent="0.25">
      <c r="A6" s="145" t="s">
        <v>167</v>
      </c>
      <c r="B6" s="285" t="s">
        <v>31</v>
      </c>
      <c r="C6" s="285"/>
    </row>
    <row r="7" spans="1:9" x14ac:dyDescent="0.25">
      <c r="A7" s="145" t="s">
        <v>10</v>
      </c>
      <c r="B7" s="285">
        <v>0</v>
      </c>
      <c r="C7" s="285"/>
    </row>
    <row r="8" spans="1:9" x14ac:dyDescent="0.25">
      <c r="A8" s="145" t="s">
        <v>13</v>
      </c>
      <c r="B8" s="285">
        <v>15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A4FE-C67A-4859-B22A-69032D16FA3A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188</v>
      </c>
      <c r="C1" s="288"/>
    </row>
    <row r="2" spans="1:9" x14ac:dyDescent="0.25">
      <c r="A2" s="146" t="s">
        <v>170</v>
      </c>
      <c r="B2" s="289" t="s">
        <v>93</v>
      </c>
      <c r="C2" s="289"/>
    </row>
    <row r="3" spans="1:9" x14ac:dyDescent="0.25">
      <c r="A3" s="145" t="s">
        <v>169</v>
      </c>
      <c r="B3" s="285" t="s">
        <v>76</v>
      </c>
      <c r="C3" s="285"/>
    </row>
    <row r="4" spans="1:9" x14ac:dyDescent="0.25">
      <c r="A4" s="145" t="s">
        <v>199</v>
      </c>
      <c r="B4" s="285">
        <v>329</v>
      </c>
      <c r="C4" s="285"/>
    </row>
    <row r="5" spans="1:9" x14ac:dyDescent="0.25">
      <c r="A5" s="145" t="s">
        <v>168</v>
      </c>
      <c r="B5" s="285">
        <v>158</v>
      </c>
      <c r="C5" s="285"/>
    </row>
    <row r="6" spans="1:9" x14ac:dyDescent="0.25">
      <c r="A6" s="145" t="s">
        <v>167</v>
      </c>
      <c r="B6" s="285" t="s">
        <v>21</v>
      </c>
      <c r="C6" s="285"/>
    </row>
    <row r="7" spans="1:9" x14ac:dyDescent="0.25">
      <c r="A7" s="145" t="s">
        <v>10</v>
      </c>
      <c r="B7" s="285">
        <v>40</v>
      </c>
      <c r="C7" s="285"/>
    </row>
    <row r="8" spans="1:9" x14ac:dyDescent="0.25">
      <c r="A8" s="145" t="s">
        <v>13</v>
      </c>
      <c r="B8" s="285">
        <v>9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73CE8-49B5-42D6-9732-C3959086B533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189</v>
      </c>
      <c r="C1" s="288"/>
    </row>
    <row r="2" spans="1:9" x14ac:dyDescent="0.25">
      <c r="A2" s="146" t="s">
        <v>170</v>
      </c>
      <c r="B2" s="289" t="s">
        <v>96</v>
      </c>
      <c r="C2" s="289"/>
    </row>
    <row r="3" spans="1:9" x14ac:dyDescent="0.25">
      <c r="A3" s="145" t="s">
        <v>169</v>
      </c>
      <c r="B3" s="285" t="s">
        <v>76</v>
      </c>
      <c r="C3" s="285"/>
    </row>
    <row r="4" spans="1:9" x14ac:dyDescent="0.25">
      <c r="A4" s="145" t="s">
        <v>199</v>
      </c>
      <c r="B4" s="285">
        <v>327</v>
      </c>
      <c r="C4" s="285"/>
    </row>
    <row r="5" spans="1:9" x14ac:dyDescent="0.25">
      <c r="A5" s="145" t="s">
        <v>168</v>
      </c>
      <c r="B5" s="285">
        <v>147</v>
      </c>
      <c r="C5" s="285"/>
    </row>
    <row r="6" spans="1:9" x14ac:dyDescent="0.25">
      <c r="A6" s="145" t="s">
        <v>167</v>
      </c>
      <c r="B6" s="285" t="s">
        <v>21</v>
      </c>
      <c r="C6" s="285"/>
    </row>
    <row r="7" spans="1:9" x14ac:dyDescent="0.25">
      <c r="A7" s="145" t="s">
        <v>10</v>
      </c>
      <c r="B7" s="285">
        <v>74</v>
      </c>
      <c r="C7" s="285"/>
    </row>
    <row r="8" spans="1:9" x14ac:dyDescent="0.25">
      <c r="A8" s="145" t="s">
        <v>13</v>
      </c>
      <c r="B8" s="285">
        <v>10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1612-3573-4555-99D3-768629DEB82D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190</v>
      </c>
      <c r="C1" s="288"/>
    </row>
    <row r="2" spans="1:9" x14ac:dyDescent="0.25">
      <c r="A2" s="146" t="s">
        <v>170</v>
      </c>
      <c r="B2" s="289" t="s">
        <v>99</v>
      </c>
      <c r="C2" s="289"/>
    </row>
    <row r="3" spans="1:9" x14ac:dyDescent="0.25">
      <c r="A3" s="145" t="s">
        <v>169</v>
      </c>
      <c r="B3" s="285" t="s">
        <v>76</v>
      </c>
      <c r="C3" s="285"/>
    </row>
    <row r="4" spans="1:9" x14ac:dyDescent="0.25">
      <c r="A4" s="145" t="s">
        <v>199</v>
      </c>
      <c r="B4" s="285">
        <v>638</v>
      </c>
      <c r="C4" s="285"/>
    </row>
    <row r="5" spans="1:9" x14ac:dyDescent="0.25">
      <c r="A5" s="145" t="s">
        <v>168</v>
      </c>
      <c r="B5" s="285">
        <v>150</v>
      </c>
      <c r="C5" s="285"/>
    </row>
    <row r="6" spans="1:9" x14ac:dyDescent="0.25">
      <c r="A6" s="145" t="s">
        <v>167</v>
      </c>
      <c r="B6" s="285" t="s">
        <v>21</v>
      </c>
      <c r="C6" s="285"/>
    </row>
    <row r="7" spans="1:9" x14ac:dyDescent="0.25">
      <c r="A7" s="145" t="s">
        <v>10</v>
      </c>
      <c r="B7" s="285">
        <v>77</v>
      </c>
      <c r="C7" s="285"/>
    </row>
    <row r="8" spans="1:9" x14ac:dyDescent="0.25">
      <c r="A8" s="145" t="s">
        <v>13</v>
      </c>
      <c r="B8" s="285">
        <v>14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0FA5-2997-4FC8-9AB6-BA6A52EAF276}">
  <dimension ref="B1:AE32"/>
  <sheetViews>
    <sheetView workbookViewId="0">
      <selection activeCell="D3" sqref="D3"/>
    </sheetView>
  </sheetViews>
  <sheetFormatPr defaultRowHeight="15" x14ac:dyDescent="0.25"/>
  <cols>
    <col min="2" max="2" width="17.140625" bestFit="1" customWidth="1"/>
    <col min="3" max="3" width="15.140625" bestFit="1" customWidth="1"/>
    <col min="4" max="4" width="25.7109375" bestFit="1" customWidth="1"/>
    <col min="5" max="5" width="19.140625" customWidth="1"/>
    <col min="6" max="6" width="18.42578125" customWidth="1"/>
  </cols>
  <sheetData>
    <row r="1" spans="2:6" ht="15.75" thickBot="1" x14ac:dyDescent="0.3">
      <c r="E1" s="292" t="s">
        <v>203</v>
      </c>
      <c r="F1" s="293"/>
    </row>
    <row r="2" spans="2:6" ht="15.75" thickBot="1" x14ac:dyDescent="0.3">
      <c r="B2" s="152" t="s">
        <v>3</v>
      </c>
      <c r="C2" s="153" t="s">
        <v>169</v>
      </c>
      <c r="D2" s="153" t="s">
        <v>170</v>
      </c>
      <c r="E2" s="153" t="s">
        <v>201</v>
      </c>
      <c r="F2" s="154" t="s">
        <v>202</v>
      </c>
    </row>
    <row r="3" spans="2:6" x14ac:dyDescent="0.25">
      <c r="B3" s="157" t="str">
        <f>'ALM, W. Dreesweg (La Defense)'!B1</f>
        <v>131400</v>
      </c>
      <c r="C3" s="158" t="str">
        <f>'ALM, W. Dreesweg (La Defense)'!B3</f>
        <v>ALMERE</v>
      </c>
      <c r="D3" s="158" t="str">
        <f>'ALM, W. Dreesweg (La Defense)'!B2</f>
        <v>W. Dreesweg 24</v>
      </c>
      <c r="E3" s="158">
        <f>'ALM, W. Dreesweg (La Defense)'!G63</f>
        <v>0</v>
      </c>
      <c r="F3" s="159">
        <f>'ALM, W. Dreesweg (La Defense)'!I63</f>
        <v>0</v>
      </c>
    </row>
    <row r="4" spans="2:6" x14ac:dyDescent="0.25">
      <c r="B4" s="160" t="str">
        <f>'ASD, Kingsfordweg 1'!B1</f>
        <v>104300</v>
      </c>
      <c r="C4" s="156" t="str">
        <f>'ASD, Kingsfordweg 1'!B3</f>
        <v>AMSTERDAM</v>
      </c>
      <c r="D4" s="156" t="str">
        <f>'ASD, Kingsfordweg 1'!B2</f>
        <v>Kingsfordweg 1</v>
      </c>
      <c r="E4" s="156">
        <f>'ASD, Kingsfordweg 1'!G63</f>
        <v>0</v>
      </c>
      <c r="F4" s="161">
        <f>'ASD, Kingsfordweg 1'!I63</f>
        <v>0</v>
      </c>
    </row>
    <row r="5" spans="2:6" x14ac:dyDescent="0.25">
      <c r="B5" s="160" t="str">
        <f>'ASD, Orlyplein 24'!B1</f>
        <v>104301</v>
      </c>
      <c r="C5" s="156" t="str">
        <f>'ASD, Orlyplein 24'!B3</f>
        <v>AMSTERDAM</v>
      </c>
      <c r="D5" s="156" t="str">
        <f>'ASD, Orlyplein 24'!B2</f>
        <v>Orlyplein 24</v>
      </c>
      <c r="E5" s="156">
        <f>'ASD, Orlyplein 24'!G63</f>
        <v>0</v>
      </c>
      <c r="F5" s="161">
        <f>'ASD, Orlyplein 24'!I63</f>
        <v>0</v>
      </c>
    </row>
    <row r="6" spans="2:6" x14ac:dyDescent="0.25">
      <c r="B6" s="160" t="str">
        <f>'DH, Prinses Beatrixlaan 512'!B1</f>
        <v>259502</v>
      </c>
      <c r="C6" s="156" t="str">
        <f>'DH, Prinses Beatrixlaan 512'!B3</f>
        <v>S-GRAVENHAGE</v>
      </c>
      <c r="D6" s="156" t="str">
        <f>'DH, Prinses Beatrixlaan 512'!B2</f>
        <v>Prinses Beatrixlaan 512</v>
      </c>
      <c r="E6" s="156">
        <f>'DH, Prinses Beatrixlaan 512'!G63</f>
        <v>0</v>
      </c>
      <c r="F6" s="161">
        <f>'DH, Prinses Beatrixlaan 512'!I63</f>
        <v>0</v>
      </c>
    </row>
    <row r="7" spans="2:6" x14ac:dyDescent="0.25">
      <c r="B7" s="160" t="str">
        <f>'HDR, Nieuweweg 3A'!B1</f>
        <v>178200</v>
      </c>
      <c r="C7" s="156" t="str">
        <f>'HDR, Nieuweweg 3A'!B3</f>
        <v>DEN HELDER</v>
      </c>
      <c r="D7" s="156" t="str">
        <f>'HDR, Nieuweweg 3A'!B2</f>
        <v>Nieuweweg 3A</v>
      </c>
      <c r="E7" s="156">
        <f>'HDR, Nieuweweg 3A'!G63</f>
        <v>0</v>
      </c>
      <c r="F7" s="161">
        <f>'HDR, Nieuweweg 3A'!I63</f>
        <v>0</v>
      </c>
    </row>
    <row r="8" spans="2:6" x14ac:dyDescent="0.25">
      <c r="B8" s="160" t="str">
        <f>'HFD, Capellalaan 1-17'!B1</f>
        <v>213202</v>
      </c>
      <c r="C8" s="156" t="str">
        <f>'HFD, Capellalaan 1-17'!B3</f>
        <v>HOOFDDORP</v>
      </c>
      <c r="D8" s="156" t="str">
        <f>'HFD, Capellalaan 1-17'!B2</f>
        <v>Capellalaan 1-17</v>
      </c>
      <c r="E8" s="156">
        <f>'HFD, Capellalaan 1-17'!G63</f>
        <v>0</v>
      </c>
      <c r="F8" s="161">
        <f>'HFD, Capellalaan 1-17'!I63</f>
        <v>0</v>
      </c>
    </row>
    <row r="9" spans="2:6" x14ac:dyDescent="0.25">
      <c r="B9" s="160" t="str">
        <f>'HN, Nieuwe Steen 4'!B1</f>
        <v>162500</v>
      </c>
      <c r="C9" s="156" t="str">
        <f>'HN, Nieuwe Steen 4'!B3</f>
        <v>HOORN</v>
      </c>
      <c r="D9" s="156" t="str">
        <f>'HN, Nieuwe Steen 4'!B2</f>
        <v>Nieuwe Steen 4</v>
      </c>
      <c r="E9" s="156">
        <f>'HN, Nieuwe Steen 4'!G63</f>
        <v>0</v>
      </c>
      <c r="F9" s="161">
        <f>'HN, Nieuwe Steen 4'!I63</f>
        <v>0</v>
      </c>
    </row>
    <row r="10" spans="2:6" x14ac:dyDescent="0.25">
      <c r="B10" s="160" t="str">
        <f>'SHL, Evert vd Beekstraat 384'!B1</f>
        <v>111812</v>
      </c>
      <c r="C10" s="156" t="str">
        <f>'SHL, Evert vd Beekstraat 384'!B3</f>
        <v>SCHIPHOL</v>
      </c>
      <c r="D10" s="156" t="str">
        <f>'SHL, Evert vd Beekstraat 384'!B2</f>
        <v>Evert van de Beekstraat 384</v>
      </c>
      <c r="E10" s="156">
        <f>'SHL, Evert vd Beekstraat 384'!G63</f>
        <v>0</v>
      </c>
      <c r="F10" s="161">
        <f>'SHL, Evert vd Beekstraat 384'!I63</f>
        <v>0</v>
      </c>
    </row>
    <row r="11" spans="2:6" x14ac:dyDescent="0.25">
      <c r="B11" s="160" t="str">
        <f>'SHL, Folkstoneweg 98'!B1</f>
        <v>111816</v>
      </c>
      <c r="C11" s="156" t="str">
        <f>'SHL, Folkstoneweg 98'!B3</f>
        <v>SCHIPHOL</v>
      </c>
      <c r="D11" s="156" t="str">
        <f>'SHL, Folkstoneweg 98'!B2</f>
        <v>Folkstoneweg 98</v>
      </c>
      <c r="E11" s="156">
        <f>'SHL, Folkstoneweg 98'!G63</f>
        <v>0</v>
      </c>
      <c r="F11" s="161">
        <f>'SHL, Folkstoneweg 98'!I63</f>
        <v>0</v>
      </c>
    </row>
    <row r="12" spans="2:6" x14ac:dyDescent="0.25">
      <c r="B12" s="160" t="str">
        <f>'SHL, Vertrekpas 1- 260 D-Toren'!B1</f>
        <v>111801</v>
      </c>
      <c r="C12" s="156" t="str">
        <f>'SHL, Vertrekpas 1- 260 D-Toren'!B3</f>
        <v>SCHIPHOL</v>
      </c>
      <c r="D12" s="156" t="str">
        <f>'SHL, Vertrekpas 1- 260 D-Toren'!B2</f>
        <v>Vertrekpassage 1- 260</v>
      </c>
      <c r="E12" s="156">
        <f>'SHL, Vertrekpas 1- 260 D-Toren'!G63</f>
        <v>0</v>
      </c>
      <c r="F12" s="161">
        <f>'SHL, Vertrekpas 1- 260 D-Toren'!I63</f>
        <v>0</v>
      </c>
    </row>
    <row r="13" spans="2:6" x14ac:dyDescent="0.25">
      <c r="B13" s="160" t="str">
        <f>'SHL-R, Beechavenue 82_100'!B1</f>
        <v>111900</v>
      </c>
      <c r="C13" s="156" t="str">
        <f>'SHL-R, Beechavenue 82_100'!B3</f>
        <v>SCHIPHOL-RIJK</v>
      </c>
      <c r="D13" s="156" t="str">
        <f>'SHL-R, Beechavenue 82_100'!B2</f>
        <v>Beechavenue 82/100</v>
      </c>
      <c r="E13" s="156">
        <f>'SHL-R, Beechavenue 82_100'!G63</f>
        <v>0</v>
      </c>
      <c r="F13" s="161">
        <f>'SHL-R, Beechavenue 82_100'!I63</f>
        <v>0</v>
      </c>
    </row>
    <row r="14" spans="2:6" x14ac:dyDescent="0.25">
      <c r="B14" s="160" t="str">
        <f>'UTR, Graadt van Roggenweg 200'!B1</f>
        <v>353103</v>
      </c>
      <c r="C14" s="156" t="str">
        <f>'UTR, Graadt van Roggenweg 200'!B3</f>
        <v>UTRECHT</v>
      </c>
      <c r="D14" s="156" t="str">
        <f>'UTR, Graadt van Roggenweg 200'!B2</f>
        <v>Graadt Van Roggenweg 200</v>
      </c>
      <c r="E14" s="156">
        <f>'UTR, Graadt van Roggenweg 200'!G63</f>
        <v>0</v>
      </c>
      <c r="F14" s="161">
        <f>'UTR, Graadt van Roggenweg 200'!I63</f>
        <v>0</v>
      </c>
    </row>
    <row r="15" spans="2:6" x14ac:dyDescent="0.25">
      <c r="B15" s="160" t="str">
        <f>'UTR, Graadt van Roggenweg 336'!B1</f>
        <v>353101</v>
      </c>
      <c r="C15" s="156" t="str">
        <f>'UTR, Graadt van Roggenweg 336'!B3</f>
        <v>UTRECHT</v>
      </c>
      <c r="D15" s="156" t="str">
        <f>'UTR, Graadt van Roggenweg 336'!B2</f>
        <v>Graadt Van Roggenweg 336</v>
      </c>
      <c r="E15" s="156">
        <f>'UTR, Graadt van Roggenweg 336'!G63</f>
        <v>0</v>
      </c>
      <c r="F15" s="161">
        <f>'UTR, Graadt van Roggenweg 336'!I63</f>
        <v>0</v>
      </c>
    </row>
    <row r="16" spans="2:6" x14ac:dyDescent="0.25">
      <c r="B16" s="160" t="str">
        <f>'UTR, Graadt van Roggenweg 400'!B1</f>
        <v>353102</v>
      </c>
      <c r="C16" s="156" t="str">
        <f>'UTR, Graadt van Roggenweg 400'!B3</f>
        <v>UTRECHT</v>
      </c>
      <c r="D16" s="156" t="str">
        <f>'UTR, Graadt van Roggenweg 400'!B2</f>
        <v>Graadt Van Roggenweg 400</v>
      </c>
      <c r="E16" s="156">
        <f>'UTR, Graadt van Roggenweg 400'!G63</f>
        <v>0</v>
      </c>
      <c r="F16" s="161">
        <f>'UTR, Graadt van Roggenweg 400'!I63</f>
        <v>0</v>
      </c>
    </row>
    <row r="17" spans="2:31" x14ac:dyDescent="0.25">
      <c r="B17" s="160" t="str">
        <f>'UTR, Graadt van Roggenweg 500'!B1</f>
        <v>353100</v>
      </c>
      <c r="C17" s="156" t="str">
        <f>'UTR, Graadt van Roggenweg 500'!B3</f>
        <v>UTRECHT</v>
      </c>
      <c r="D17" s="156" t="str">
        <f>'UTR, Graadt van Roggenweg 500'!B2</f>
        <v>Graadt Van Roggenweg 500</v>
      </c>
      <c r="E17" s="156">
        <f>'UTR, Graadt van Roggenweg 500'!G63</f>
        <v>0</v>
      </c>
      <c r="F17" s="161">
        <f>'UTR, Graadt van Roggenweg 500'!I63</f>
        <v>0</v>
      </c>
    </row>
    <row r="18" spans="2:31" x14ac:dyDescent="0.25">
      <c r="B18" s="160" t="str">
        <f>'UTR, Herman Gorterstraat 5'!B1</f>
        <v>351102</v>
      </c>
      <c r="C18" s="156" t="str">
        <f>'UTR, Herman Gorterstraat 5'!B3</f>
        <v>UTRECHT</v>
      </c>
      <c r="D18" s="156" t="str">
        <f>'UTR, Herman Gorterstraat 5'!B2</f>
        <v>Herman Gorterstraat 5</v>
      </c>
      <c r="E18" s="156">
        <f>'UTR, Herman Gorterstraat 5'!G63</f>
        <v>0</v>
      </c>
      <c r="F18" s="161">
        <f>'UTR, Herman Gorterstraat 5'!I63</f>
        <v>0</v>
      </c>
    </row>
    <row r="19" spans="2:31" x14ac:dyDescent="0.25">
      <c r="B19" s="160" t="str">
        <f>'UTR, Nijenoord 6'!B1</f>
        <v>355200</v>
      </c>
      <c r="C19" s="156" t="str">
        <f>'UTR, Nijenoord 6'!B3</f>
        <v>UTRECHT</v>
      </c>
      <c r="D19" s="156" t="str">
        <f>'UTR, Nijenoord 6'!B2</f>
        <v>Nijenoord 6</v>
      </c>
      <c r="E19" s="156">
        <f>'UTR, Nijenoord 6'!G63</f>
        <v>0</v>
      </c>
      <c r="F19" s="161">
        <f>'UTR, Nijenoord 6'!I63</f>
        <v>0</v>
      </c>
    </row>
    <row r="20" spans="2:31" x14ac:dyDescent="0.25">
      <c r="B20" s="160" t="str">
        <f>'UTR, Orteliuslaan 1000'!B1</f>
        <v>352800</v>
      </c>
      <c r="C20" s="156" t="str">
        <f>'UTR, Orteliuslaan 1000'!B3</f>
        <v>UTRECHT</v>
      </c>
      <c r="D20" s="156" t="str">
        <f>'UTR, Orteliuslaan 1000'!B2</f>
        <v>Orteliuslaan 1000</v>
      </c>
      <c r="E20" s="156">
        <f>'UTR, Orteliuslaan 1000'!G63</f>
        <v>0</v>
      </c>
      <c r="F20" s="161">
        <f>'UTR, Orteliuslaan 1000'!I63</f>
        <v>0</v>
      </c>
    </row>
    <row r="21" spans="2:31" x14ac:dyDescent="0.25">
      <c r="B21" s="160" t="str">
        <f>'UTR, St.-Jacobsstraat 16'!B1</f>
        <v>351109</v>
      </c>
      <c r="C21" s="156" t="str">
        <f>'UTR, St.-Jacobsstraat 16'!B3</f>
        <v>UTRECHT</v>
      </c>
      <c r="D21" s="156" t="str">
        <f>'UTR, St.-Jacobsstraat 16'!B2</f>
        <v>St.-Jacobstraat 16</v>
      </c>
      <c r="E21" s="156">
        <f>'UTR, St.-Jacobsstraat 16'!G63</f>
        <v>0</v>
      </c>
      <c r="F21" s="161">
        <f>'UTR, St.-Jacobsstraat 16'!I63</f>
        <v>0</v>
      </c>
    </row>
    <row r="22" spans="2:31" x14ac:dyDescent="0.25">
      <c r="B22" s="160" t="str">
        <f>'UTR, St.-Jacobsstraat 200'!B1</f>
        <v>351107</v>
      </c>
      <c r="C22" s="156" t="str">
        <f>'UTR, St.-Jacobsstraat 200'!B3</f>
        <v>UTRECHT</v>
      </c>
      <c r="D22" s="156" t="str">
        <f>'UTR, St.-Jacobsstraat 200'!B2</f>
        <v>St.-Jacobstraat 200</v>
      </c>
      <c r="E22" s="156">
        <f>'UTR, St.-Jacobsstraat 200'!G63</f>
        <v>0</v>
      </c>
      <c r="F22" s="161">
        <f>'UTR, St.-Jacobsstraat 200'!I63</f>
        <v>0</v>
      </c>
    </row>
    <row r="23" spans="2:31" ht="15.75" thickBot="1" x14ac:dyDescent="0.3">
      <c r="B23" s="162" t="str">
        <f>'UTR, Tiberdreef 12-24'!B1</f>
        <v>356100</v>
      </c>
      <c r="C23" s="163" t="str">
        <f>'UTR, Tiberdreef 12-24'!B3</f>
        <v>UTRECHT</v>
      </c>
      <c r="D23" s="163" t="str">
        <f>'UTR, Tiberdreef 12-24'!B2</f>
        <v>Tiberdreef 12-24</v>
      </c>
      <c r="E23" s="163">
        <f>'UTR, Tiberdreef 12-24'!G63</f>
        <v>0</v>
      </c>
      <c r="F23" s="164">
        <f>'UTR, Tiberdreef 12-24'!I63</f>
        <v>0</v>
      </c>
    </row>
    <row r="24" spans="2:31" ht="36.75" customHeight="1" thickBot="1" x14ac:dyDescent="0.3">
      <c r="B24" s="294" t="s">
        <v>204</v>
      </c>
      <c r="C24" s="295"/>
      <c r="D24" s="296"/>
      <c r="E24" s="155">
        <f>SUM(E3:E23)</f>
        <v>0</v>
      </c>
      <c r="F24" s="155">
        <f>SUM(F3:F23)</f>
        <v>0</v>
      </c>
    </row>
    <row r="32" spans="2:31" x14ac:dyDescent="0.25">
      <c r="AE32" s="151"/>
    </row>
  </sheetData>
  <mergeCells count="2">
    <mergeCell ref="E1:F1"/>
    <mergeCell ref="B24:D24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591E-6406-46CE-B811-EA6AA7999EE1}">
  <dimension ref="A1:BJ57"/>
  <sheetViews>
    <sheetView zoomScaleNormal="100" workbookViewId="0">
      <selection activeCell="P30" sqref="P30"/>
    </sheetView>
  </sheetViews>
  <sheetFormatPr defaultColWidth="8.7109375" defaultRowHeight="11.25" x14ac:dyDescent="0.15"/>
  <cols>
    <col min="1" max="1" width="26.7109375" style="2" customWidth="1"/>
    <col min="2" max="2" width="49.7109375" style="2" bestFit="1" customWidth="1"/>
    <col min="3" max="3" width="31.140625" style="2" bestFit="1" customWidth="1"/>
    <col min="4" max="4" width="9.28515625" style="2" bestFit="1" customWidth="1"/>
    <col min="5" max="5" width="18.5703125" style="2" bestFit="1" customWidth="1"/>
    <col min="6" max="6" width="14.85546875" style="2" customWidth="1"/>
    <col min="7" max="7" width="12" style="2" customWidth="1"/>
    <col min="8" max="8" width="19.140625" style="2" customWidth="1"/>
    <col min="9" max="9" width="12.28515625" style="2" customWidth="1"/>
    <col min="10" max="10" width="11.85546875" style="2" customWidth="1"/>
    <col min="11" max="11" width="16" style="2" customWidth="1"/>
    <col min="12" max="12" width="12.140625" style="2" customWidth="1"/>
    <col min="13" max="13" width="8.85546875" style="2" bestFit="1" customWidth="1"/>
    <col min="14" max="14" width="13.85546875" style="2" customWidth="1"/>
    <col min="15" max="15" width="13.140625" style="2" customWidth="1"/>
    <col min="16" max="46" width="15.7109375" style="2" customWidth="1"/>
    <col min="47" max="47" width="22.7109375" style="2" customWidth="1"/>
    <col min="48" max="48" width="31.7109375" style="2" customWidth="1"/>
    <col min="49" max="49" width="12.28515625" style="2" customWidth="1"/>
    <col min="50" max="50" width="15.85546875" style="2" customWidth="1"/>
    <col min="51" max="52" width="8.7109375" style="2"/>
    <col min="53" max="53" width="25.7109375" style="2" customWidth="1"/>
    <col min="54" max="54" width="25.5703125" style="2" customWidth="1"/>
    <col min="55" max="55" width="35.7109375" style="2" customWidth="1"/>
    <col min="56" max="56" width="34.85546875" style="2" customWidth="1"/>
    <col min="57" max="57" width="20.5703125" style="2" customWidth="1"/>
    <col min="58" max="58" width="23.5703125" style="2" customWidth="1"/>
    <col min="59" max="59" width="23.140625" style="2" customWidth="1"/>
    <col min="60" max="61" width="8.7109375" style="2"/>
    <col min="62" max="62" width="16.85546875" style="2" customWidth="1"/>
    <col min="63" max="16384" width="8.7109375" style="2"/>
  </cols>
  <sheetData>
    <row r="1" spans="1:50" ht="20.100000000000001" customHeight="1" x14ac:dyDescent="0.15">
      <c r="A1" s="198"/>
      <c r="B1" s="199"/>
      <c r="C1" s="12"/>
      <c r="D1" s="12"/>
      <c r="E1" s="12"/>
      <c r="H1" s="3"/>
      <c r="I1" s="4"/>
      <c r="J1" s="6"/>
      <c r="K1" s="7"/>
      <c r="L1" s="7"/>
      <c r="M1" s="7"/>
      <c r="O1" s="4"/>
    </row>
    <row r="2" spans="1:50" ht="20.100000000000001" customHeight="1" x14ac:dyDescent="0.15">
      <c r="A2" s="199"/>
      <c r="B2" s="12"/>
      <c r="C2" s="12"/>
      <c r="D2" s="12"/>
      <c r="E2" s="12"/>
      <c r="F2" s="8"/>
      <c r="G2" s="9"/>
      <c r="H2" s="3"/>
      <c r="I2" s="4"/>
      <c r="J2" s="6"/>
      <c r="K2" s="7"/>
      <c r="L2" s="7"/>
      <c r="M2" s="7"/>
      <c r="O2" s="4"/>
    </row>
    <row r="3" spans="1:50" ht="20.100000000000001" customHeight="1" x14ac:dyDescent="0.15">
      <c r="A3" s="200"/>
      <c r="B3" s="12"/>
      <c r="C3" s="12"/>
      <c r="D3" s="12"/>
      <c r="E3" s="12"/>
      <c r="F3" s="10"/>
      <c r="G3" s="11"/>
      <c r="H3" s="3"/>
      <c r="I3" s="4"/>
      <c r="J3" s="6"/>
      <c r="K3" s="7"/>
      <c r="L3" s="7"/>
      <c r="M3" s="7"/>
      <c r="O3" s="4"/>
    </row>
    <row r="4" spans="1:50" ht="50.1" customHeight="1" x14ac:dyDescent="0.15">
      <c r="A4" s="201"/>
      <c r="B4" s="202"/>
      <c r="C4" s="12"/>
      <c r="D4" s="12"/>
      <c r="E4" s="12"/>
      <c r="F4" s="9"/>
      <c r="H4" s="3"/>
      <c r="I4" s="4"/>
      <c r="J4" s="6"/>
      <c r="K4" s="7"/>
      <c r="L4" s="7"/>
      <c r="M4" s="7"/>
      <c r="O4" s="4"/>
      <c r="P4" s="320" t="s">
        <v>0</v>
      </c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1"/>
    </row>
    <row r="5" spans="1:50" s="17" customFormat="1" ht="30" customHeight="1" thickBot="1" x14ac:dyDescent="0.25">
      <c r="A5" s="13"/>
      <c r="B5" s="203"/>
      <c r="C5" s="15"/>
      <c r="D5" s="15"/>
      <c r="E5" s="15"/>
      <c r="F5" s="16"/>
      <c r="H5" s="18"/>
      <c r="I5" s="19"/>
      <c r="J5" s="204"/>
      <c r="K5" s="22"/>
      <c r="L5" s="22"/>
      <c r="M5" s="22"/>
      <c r="O5" s="19"/>
      <c r="P5" s="322" t="s">
        <v>101</v>
      </c>
      <c r="Q5" s="323"/>
      <c r="R5" s="323"/>
      <c r="S5" s="323"/>
      <c r="T5" s="323"/>
      <c r="U5" s="323"/>
      <c r="V5" s="323"/>
      <c r="W5" s="322" t="s">
        <v>102</v>
      </c>
      <c r="X5" s="323"/>
      <c r="Y5" s="323"/>
      <c r="Z5" s="323"/>
      <c r="AA5" s="323"/>
      <c r="AB5" s="323"/>
      <c r="AC5" s="323"/>
      <c r="AD5" s="324" t="s">
        <v>1</v>
      </c>
      <c r="AE5" s="325"/>
      <c r="AF5" s="325"/>
      <c r="AG5" s="325"/>
      <c r="AH5" s="325"/>
      <c r="AI5" s="325"/>
      <c r="AJ5" s="326"/>
      <c r="AK5" s="327" t="s">
        <v>205</v>
      </c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9" t="s">
        <v>206</v>
      </c>
      <c r="AX5" s="329"/>
    </row>
    <row r="6" spans="1:50" s="24" customFormat="1" ht="67.5" x14ac:dyDescent="0.25">
      <c r="A6" s="205" t="s">
        <v>3</v>
      </c>
      <c r="B6" s="206" t="s">
        <v>4</v>
      </c>
      <c r="C6" s="206" t="s">
        <v>5</v>
      </c>
      <c r="D6" s="206" t="s">
        <v>6</v>
      </c>
      <c r="E6" s="206" t="s">
        <v>7</v>
      </c>
      <c r="F6" s="207" t="s">
        <v>123</v>
      </c>
      <c r="G6" s="208" t="s">
        <v>8</v>
      </c>
      <c r="H6" s="206" t="s">
        <v>9</v>
      </c>
      <c r="I6" s="209" t="s">
        <v>10</v>
      </c>
      <c r="J6" s="210" t="s">
        <v>13</v>
      </c>
      <c r="K6" s="210" t="s">
        <v>14</v>
      </c>
      <c r="L6" s="210" t="s">
        <v>15</v>
      </c>
      <c r="M6" s="210" t="s">
        <v>16</v>
      </c>
      <c r="N6" s="211" t="s">
        <v>17</v>
      </c>
      <c r="O6" s="212" t="s">
        <v>18</v>
      </c>
      <c r="P6" s="165" t="s">
        <v>238</v>
      </c>
      <c r="Q6" s="166" t="s">
        <v>207</v>
      </c>
      <c r="R6" s="166" t="s">
        <v>208</v>
      </c>
      <c r="S6" s="220" t="s">
        <v>239</v>
      </c>
      <c r="T6" s="220" t="s">
        <v>240</v>
      </c>
      <c r="U6" s="220" t="s">
        <v>241</v>
      </c>
      <c r="V6" s="167" t="s">
        <v>209</v>
      </c>
      <c r="W6" s="165" t="s">
        <v>20</v>
      </c>
      <c r="X6" s="166" t="s">
        <v>207</v>
      </c>
      <c r="Y6" s="166" t="s">
        <v>208</v>
      </c>
      <c r="Z6" s="220" t="s">
        <v>239</v>
      </c>
      <c r="AA6" s="220" t="s">
        <v>240</v>
      </c>
      <c r="AB6" s="220" t="s">
        <v>241</v>
      </c>
      <c r="AC6" s="167" t="s">
        <v>210</v>
      </c>
      <c r="AD6" s="165" t="s">
        <v>20</v>
      </c>
      <c r="AE6" s="166" t="s">
        <v>211</v>
      </c>
      <c r="AF6" s="166" t="s">
        <v>242</v>
      </c>
      <c r="AG6" s="220" t="s">
        <v>239</v>
      </c>
      <c r="AH6" s="220" t="s">
        <v>240</v>
      </c>
      <c r="AI6" s="220" t="s">
        <v>241</v>
      </c>
      <c r="AJ6" s="167" t="s">
        <v>212</v>
      </c>
      <c r="AK6" s="165" t="s">
        <v>213</v>
      </c>
      <c r="AL6" s="166" t="s">
        <v>214</v>
      </c>
      <c r="AM6" s="167" t="s">
        <v>215</v>
      </c>
      <c r="AN6" s="165" t="s">
        <v>243</v>
      </c>
      <c r="AO6" s="166" t="s">
        <v>214</v>
      </c>
      <c r="AP6" s="167" t="s">
        <v>244</v>
      </c>
      <c r="AQ6" s="165" t="s">
        <v>245</v>
      </c>
      <c r="AR6" s="166" t="s">
        <v>214</v>
      </c>
      <c r="AS6" s="167" t="s">
        <v>247</v>
      </c>
      <c r="AT6" s="165" t="s">
        <v>246</v>
      </c>
      <c r="AU6" s="166" t="s">
        <v>214</v>
      </c>
      <c r="AV6" s="167" t="s">
        <v>247</v>
      </c>
      <c r="AW6" s="165" t="s">
        <v>248</v>
      </c>
      <c r="AX6" s="168" t="s">
        <v>249</v>
      </c>
    </row>
    <row r="7" spans="1:50" x14ac:dyDescent="0.15">
      <c r="A7" s="213" t="s">
        <v>171</v>
      </c>
      <c r="B7" s="26" t="s">
        <v>27</v>
      </c>
      <c r="C7" s="26" t="s">
        <v>28</v>
      </c>
      <c r="D7" s="26" t="s">
        <v>29</v>
      </c>
      <c r="E7" s="26" t="s">
        <v>30</v>
      </c>
      <c r="F7" s="1">
        <v>393</v>
      </c>
      <c r="G7" s="26">
        <v>143</v>
      </c>
      <c r="H7" s="26" t="s">
        <v>31</v>
      </c>
      <c r="I7" s="25"/>
      <c r="J7" s="28">
        <v>15</v>
      </c>
      <c r="K7" s="28" t="s">
        <v>22</v>
      </c>
      <c r="L7" s="28" t="s">
        <v>23</v>
      </c>
      <c r="M7" s="28" t="s">
        <v>24</v>
      </c>
      <c r="N7" s="26" t="s">
        <v>23</v>
      </c>
      <c r="O7" s="25" t="s">
        <v>23</v>
      </c>
      <c r="P7" s="221">
        <v>0</v>
      </c>
      <c r="Q7" s="194">
        <v>0</v>
      </c>
      <c r="R7" s="194">
        <f>P7*Q7</f>
        <v>0</v>
      </c>
      <c r="S7" s="194">
        <v>0</v>
      </c>
      <c r="T7" s="194">
        <v>0</v>
      </c>
      <c r="U7" s="194">
        <v>0</v>
      </c>
      <c r="V7" s="195">
        <f t="shared" ref="V7" si="0">SUM(R7:T7)</f>
        <v>0</v>
      </c>
      <c r="W7" s="221">
        <v>0</v>
      </c>
      <c r="X7" s="194">
        <v>0</v>
      </c>
      <c r="Y7" s="194">
        <f>W7*X7</f>
        <v>0</v>
      </c>
      <c r="Z7" s="194">
        <v>0</v>
      </c>
      <c r="AA7" s="194">
        <v>0</v>
      </c>
      <c r="AB7" s="194">
        <v>0</v>
      </c>
      <c r="AC7" s="195">
        <f t="shared" ref="AC7" si="1">SUM(Y7:AA7)</f>
        <v>0</v>
      </c>
      <c r="AD7" s="221">
        <v>0</v>
      </c>
      <c r="AE7" s="194">
        <v>0</v>
      </c>
      <c r="AF7" s="194">
        <f>AD7*AE7</f>
        <v>0</v>
      </c>
      <c r="AG7" s="194">
        <v>0</v>
      </c>
      <c r="AH7" s="194">
        <v>0</v>
      </c>
      <c r="AI7" s="194">
        <v>0</v>
      </c>
      <c r="AJ7" s="195">
        <f>SUM(AF7:AG7)</f>
        <v>0</v>
      </c>
      <c r="AK7" s="196">
        <f t="shared" ref="AK7" si="2">V7+AC7+AJ7</f>
        <v>0</v>
      </c>
      <c r="AL7" s="222">
        <v>0</v>
      </c>
      <c r="AM7" s="195">
        <f>AK7*(1+AL7)</f>
        <v>0</v>
      </c>
      <c r="AN7" s="196">
        <f>S7+Z7+AG7</f>
        <v>0</v>
      </c>
      <c r="AO7" s="222">
        <v>0</v>
      </c>
      <c r="AP7" s="195">
        <f t="shared" ref="AP7" si="3">AN7*(1+AO7)</f>
        <v>0</v>
      </c>
      <c r="AQ7" s="223">
        <f>T7+AA7+AH7</f>
        <v>0</v>
      </c>
      <c r="AR7" s="222">
        <v>0</v>
      </c>
      <c r="AS7" s="195">
        <f t="shared" ref="AS7" si="4">AQ7*(1+AR7)</f>
        <v>0</v>
      </c>
      <c r="AT7" s="223">
        <f>U7+AB7+AI7</f>
        <v>0</v>
      </c>
      <c r="AU7" s="222">
        <v>0</v>
      </c>
      <c r="AV7" s="195">
        <f t="shared" ref="AV7" si="5">AT7*(1+AU7)</f>
        <v>0</v>
      </c>
      <c r="AW7" s="197">
        <f t="shared" ref="AW7" si="6">AK7+AN7+AT7</f>
        <v>0</v>
      </c>
      <c r="AX7" s="197">
        <f t="shared" ref="AX7" si="7">AM7+AQ7+AV7</f>
        <v>0</v>
      </c>
    </row>
    <row r="8" spans="1:50" x14ac:dyDescent="0.15">
      <c r="A8" s="213" t="s">
        <v>172</v>
      </c>
      <c r="B8" s="26" t="s">
        <v>32</v>
      </c>
      <c r="C8" s="26" t="s">
        <v>33</v>
      </c>
      <c r="D8" s="26" t="s">
        <v>34</v>
      </c>
      <c r="E8" s="26" t="s">
        <v>35</v>
      </c>
      <c r="F8" s="1">
        <v>2473</v>
      </c>
      <c r="G8" s="26">
        <v>1024</v>
      </c>
      <c r="H8" s="26" t="s">
        <v>36</v>
      </c>
      <c r="I8" s="25">
        <v>321</v>
      </c>
      <c r="J8" s="28">
        <v>58</v>
      </c>
      <c r="K8" s="28" t="s">
        <v>22</v>
      </c>
      <c r="L8" s="28" t="s">
        <v>23</v>
      </c>
      <c r="M8" s="28" t="s">
        <v>24</v>
      </c>
      <c r="N8" s="26" t="s">
        <v>23</v>
      </c>
      <c r="O8" s="25" t="s">
        <v>26</v>
      </c>
      <c r="P8" s="221">
        <v>0</v>
      </c>
      <c r="Q8" s="194">
        <v>0</v>
      </c>
      <c r="R8" s="194">
        <f t="shared" ref="R8:R27" si="8">P8*Q8</f>
        <v>0</v>
      </c>
      <c r="S8" s="194">
        <v>0</v>
      </c>
      <c r="T8" s="194">
        <v>0</v>
      </c>
      <c r="U8" s="194">
        <v>0</v>
      </c>
      <c r="V8" s="195">
        <f t="shared" ref="V8:V27" si="9">SUM(R8:T8)</f>
        <v>0</v>
      </c>
      <c r="W8" s="221">
        <v>0</v>
      </c>
      <c r="X8" s="194">
        <v>0</v>
      </c>
      <c r="Y8" s="194">
        <f t="shared" ref="Y8:Y27" si="10">W8*X8</f>
        <v>0</v>
      </c>
      <c r="Z8" s="194">
        <v>0</v>
      </c>
      <c r="AA8" s="194">
        <v>0</v>
      </c>
      <c r="AB8" s="194">
        <v>0</v>
      </c>
      <c r="AC8" s="195">
        <f t="shared" ref="AC8:AC27" si="11">SUM(Y8:AA8)</f>
        <v>0</v>
      </c>
      <c r="AD8" s="221">
        <v>0</v>
      </c>
      <c r="AE8" s="194">
        <v>0</v>
      </c>
      <c r="AF8" s="194">
        <f t="shared" ref="AF8:AF27" si="12">AD8*AE8</f>
        <v>0</v>
      </c>
      <c r="AG8" s="194">
        <v>0</v>
      </c>
      <c r="AH8" s="194">
        <v>0</v>
      </c>
      <c r="AI8" s="194">
        <v>0</v>
      </c>
      <c r="AJ8" s="195">
        <f t="shared" ref="AJ8:AJ27" si="13">SUM(AF8:AG8)</f>
        <v>0</v>
      </c>
      <c r="AK8" s="196">
        <f t="shared" ref="AK8:AK27" si="14">V8+AC8+AJ8</f>
        <v>0</v>
      </c>
      <c r="AL8" s="222">
        <v>0</v>
      </c>
      <c r="AM8" s="195">
        <f t="shared" ref="AM8:AM27" si="15">AK8*(1+AL8)</f>
        <v>0</v>
      </c>
      <c r="AN8" s="196">
        <f t="shared" ref="AN8:AN27" si="16">S8+Z8+AG8</f>
        <v>0</v>
      </c>
      <c r="AO8" s="222">
        <v>0</v>
      </c>
      <c r="AP8" s="195">
        <f t="shared" ref="AP8:AP27" si="17">AN8*(1+AO8)</f>
        <v>0</v>
      </c>
      <c r="AQ8" s="223">
        <f t="shared" ref="AQ8:AQ27" si="18">T8+AA8+AH8</f>
        <v>0</v>
      </c>
      <c r="AR8" s="222">
        <v>0</v>
      </c>
      <c r="AS8" s="195">
        <f t="shared" ref="AS8:AS27" si="19">AQ8*(1+AR8)</f>
        <v>0</v>
      </c>
      <c r="AT8" s="223">
        <f t="shared" ref="AT8:AT27" si="20">U8+AB8+AI8</f>
        <v>0</v>
      </c>
      <c r="AU8" s="222">
        <v>0</v>
      </c>
      <c r="AV8" s="195">
        <f t="shared" ref="AV8:AV27" si="21">AT8*(1+AU8)</f>
        <v>0</v>
      </c>
      <c r="AW8" s="197">
        <f t="shared" ref="AW8:AW27" si="22">AK8+AN8+AT8</f>
        <v>0</v>
      </c>
      <c r="AX8" s="197">
        <f t="shared" ref="AX8:AX27" si="23">AM8+AQ8+AV8</f>
        <v>0</v>
      </c>
    </row>
    <row r="9" spans="1:50" ht="11.25" customHeight="1" x14ac:dyDescent="0.15">
      <c r="A9" s="213" t="s">
        <v>173</v>
      </c>
      <c r="B9" s="26" t="s">
        <v>38</v>
      </c>
      <c r="C9" s="26" t="s">
        <v>39</v>
      </c>
      <c r="D9" s="26" t="s">
        <v>40</v>
      </c>
      <c r="E9" s="26" t="s">
        <v>35</v>
      </c>
      <c r="F9" s="1">
        <v>698</v>
      </c>
      <c r="G9" s="26">
        <v>127</v>
      </c>
      <c r="H9" s="26" t="s">
        <v>36</v>
      </c>
      <c r="I9" s="25">
        <v>55</v>
      </c>
      <c r="J9" s="28">
        <v>23</v>
      </c>
      <c r="K9" s="28" t="s">
        <v>36</v>
      </c>
      <c r="L9" s="28" t="s">
        <v>26</v>
      </c>
      <c r="M9" s="28">
        <v>510</v>
      </c>
      <c r="N9" s="26" t="s">
        <v>26</v>
      </c>
      <c r="O9" s="25" t="s">
        <v>26</v>
      </c>
      <c r="P9" s="221">
        <v>0</v>
      </c>
      <c r="Q9" s="194">
        <v>0</v>
      </c>
      <c r="R9" s="194">
        <f t="shared" si="8"/>
        <v>0</v>
      </c>
      <c r="S9" s="194">
        <v>0</v>
      </c>
      <c r="T9" s="194">
        <v>0</v>
      </c>
      <c r="U9" s="194">
        <v>0</v>
      </c>
      <c r="V9" s="195">
        <f t="shared" si="9"/>
        <v>0</v>
      </c>
      <c r="W9" s="221">
        <v>0</v>
      </c>
      <c r="X9" s="194">
        <v>0</v>
      </c>
      <c r="Y9" s="194">
        <f t="shared" si="10"/>
        <v>0</v>
      </c>
      <c r="Z9" s="194">
        <v>0</v>
      </c>
      <c r="AA9" s="194">
        <v>0</v>
      </c>
      <c r="AB9" s="194">
        <v>0</v>
      </c>
      <c r="AC9" s="195">
        <f t="shared" si="11"/>
        <v>0</v>
      </c>
      <c r="AD9" s="221">
        <v>0</v>
      </c>
      <c r="AE9" s="194">
        <v>0</v>
      </c>
      <c r="AF9" s="194">
        <f t="shared" si="12"/>
        <v>0</v>
      </c>
      <c r="AG9" s="194">
        <v>0</v>
      </c>
      <c r="AH9" s="194">
        <v>0</v>
      </c>
      <c r="AI9" s="194">
        <v>0</v>
      </c>
      <c r="AJ9" s="195">
        <f t="shared" si="13"/>
        <v>0</v>
      </c>
      <c r="AK9" s="196">
        <f t="shared" si="14"/>
        <v>0</v>
      </c>
      <c r="AL9" s="222">
        <v>0</v>
      </c>
      <c r="AM9" s="195">
        <f t="shared" si="15"/>
        <v>0</v>
      </c>
      <c r="AN9" s="196">
        <f t="shared" si="16"/>
        <v>0</v>
      </c>
      <c r="AO9" s="222">
        <v>0</v>
      </c>
      <c r="AP9" s="195">
        <f t="shared" si="17"/>
        <v>0</v>
      </c>
      <c r="AQ9" s="223">
        <f t="shared" si="18"/>
        <v>0</v>
      </c>
      <c r="AR9" s="222">
        <v>0</v>
      </c>
      <c r="AS9" s="195">
        <f t="shared" si="19"/>
        <v>0</v>
      </c>
      <c r="AT9" s="223">
        <f t="shared" si="20"/>
        <v>0</v>
      </c>
      <c r="AU9" s="222">
        <v>0</v>
      </c>
      <c r="AV9" s="195">
        <f t="shared" si="21"/>
        <v>0</v>
      </c>
      <c r="AW9" s="197">
        <f t="shared" si="22"/>
        <v>0</v>
      </c>
      <c r="AX9" s="197">
        <f t="shared" si="23"/>
        <v>0</v>
      </c>
    </row>
    <row r="10" spans="1:50" x14ac:dyDescent="0.15">
      <c r="A10" s="213" t="s">
        <v>174</v>
      </c>
      <c r="B10" s="30" t="s">
        <v>44</v>
      </c>
      <c r="C10" s="30" t="s">
        <v>45</v>
      </c>
      <c r="D10" s="30" t="s">
        <v>46</v>
      </c>
      <c r="E10" s="30" t="s">
        <v>43</v>
      </c>
      <c r="F10" s="30">
        <v>1233</v>
      </c>
      <c r="G10" s="26">
        <v>639</v>
      </c>
      <c r="H10" s="26"/>
      <c r="I10" s="25">
        <v>146</v>
      </c>
      <c r="J10" s="28">
        <v>46</v>
      </c>
      <c r="K10" s="28" t="s">
        <v>21</v>
      </c>
      <c r="L10" s="28" t="s">
        <v>23</v>
      </c>
      <c r="M10" s="28">
        <v>292</v>
      </c>
      <c r="N10" s="26" t="s">
        <v>23</v>
      </c>
      <c r="O10" s="25" t="s">
        <v>21</v>
      </c>
      <c r="P10" s="221">
        <v>0</v>
      </c>
      <c r="Q10" s="194">
        <v>0</v>
      </c>
      <c r="R10" s="194">
        <f t="shared" si="8"/>
        <v>0</v>
      </c>
      <c r="S10" s="194">
        <v>0</v>
      </c>
      <c r="T10" s="194">
        <v>0</v>
      </c>
      <c r="U10" s="194">
        <v>0</v>
      </c>
      <c r="V10" s="195">
        <f t="shared" si="9"/>
        <v>0</v>
      </c>
      <c r="W10" s="221">
        <v>0</v>
      </c>
      <c r="X10" s="194">
        <v>0</v>
      </c>
      <c r="Y10" s="194">
        <f t="shared" si="10"/>
        <v>0</v>
      </c>
      <c r="Z10" s="194">
        <v>0</v>
      </c>
      <c r="AA10" s="194">
        <v>0</v>
      </c>
      <c r="AB10" s="194">
        <v>0</v>
      </c>
      <c r="AC10" s="195">
        <f t="shared" si="11"/>
        <v>0</v>
      </c>
      <c r="AD10" s="221">
        <v>0</v>
      </c>
      <c r="AE10" s="194">
        <v>0</v>
      </c>
      <c r="AF10" s="194">
        <f t="shared" si="12"/>
        <v>0</v>
      </c>
      <c r="AG10" s="194">
        <v>0</v>
      </c>
      <c r="AH10" s="194">
        <v>0</v>
      </c>
      <c r="AI10" s="194">
        <v>0</v>
      </c>
      <c r="AJ10" s="195">
        <f t="shared" si="13"/>
        <v>0</v>
      </c>
      <c r="AK10" s="196">
        <f t="shared" si="14"/>
        <v>0</v>
      </c>
      <c r="AL10" s="222">
        <v>0</v>
      </c>
      <c r="AM10" s="195">
        <f t="shared" si="15"/>
        <v>0</v>
      </c>
      <c r="AN10" s="196">
        <f t="shared" si="16"/>
        <v>0</v>
      </c>
      <c r="AO10" s="222">
        <v>0</v>
      </c>
      <c r="AP10" s="195">
        <f t="shared" si="17"/>
        <v>0</v>
      </c>
      <c r="AQ10" s="223">
        <f t="shared" si="18"/>
        <v>0</v>
      </c>
      <c r="AR10" s="222">
        <v>0</v>
      </c>
      <c r="AS10" s="195">
        <f t="shared" si="19"/>
        <v>0</v>
      </c>
      <c r="AT10" s="223">
        <f t="shared" si="20"/>
        <v>0</v>
      </c>
      <c r="AU10" s="222">
        <v>0</v>
      </c>
      <c r="AV10" s="195">
        <f t="shared" si="21"/>
        <v>0</v>
      </c>
      <c r="AW10" s="197">
        <f t="shared" si="22"/>
        <v>0</v>
      </c>
      <c r="AX10" s="197">
        <f t="shared" si="23"/>
        <v>0</v>
      </c>
    </row>
    <row r="11" spans="1:50" x14ac:dyDescent="0.15">
      <c r="A11" s="213" t="s">
        <v>175</v>
      </c>
      <c r="B11" s="26" t="s">
        <v>48</v>
      </c>
      <c r="C11" s="26" t="s">
        <v>49</v>
      </c>
      <c r="D11" s="26" t="s">
        <v>50</v>
      </c>
      <c r="E11" s="26" t="s">
        <v>47</v>
      </c>
      <c r="F11" s="26">
        <v>54</v>
      </c>
      <c r="G11" s="26">
        <v>15</v>
      </c>
      <c r="H11" s="26" t="s">
        <v>25</v>
      </c>
      <c r="I11" s="25"/>
      <c r="J11" s="28">
        <v>2</v>
      </c>
      <c r="K11" s="28" t="s">
        <v>22</v>
      </c>
      <c r="L11" s="28" t="s">
        <v>23</v>
      </c>
      <c r="M11" s="28" t="s">
        <v>24</v>
      </c>
      <c r="N11" s="26" t="s">
        <v>23</v>
      </c>
      <c r="O11" s="25" t="s">
        <v>23</v>
      </c>
      <c r="P11" s="221">
        <v>0</v>
      </c>
      <c r="Q11" s="194">
        <v>0</v>
      </c>
      <c r="R11" s="194">
        <f t="shared" si="8"/>
        <v>0</v>
      </c>
      <c r="S11" s="194">
        <v>0</v>
      </c>
      <c r="T11" s="194">
        <v>0</v>
      </c>
      <c r="U11" s="194">
        <v>0</v>
      </c>
      <c r="V11" s="195">
        <f t="shared" si="9"/>
        <v>0</v>
      </c>
      <c r="W11" s="221">
        <v>0</v>
      </c>
      <c r="X11" s="194">
        <v>0</v>
      </c>
      <c r="Y11" s="194">
        <f t="shared" si="10"/>
        <v>0</v>
      </c>
      <c r="Z11" s="194">
        <v>0</v>
      </c>
      <c r="AA11" s="194">
        <v>0</v>
      </c>
      <c r="AB11" s="194">
        <v>0</v>
      </c>
      <c r="AC11" s="195">
        <f t="shared" si="11"/>
        <v>0</v>
      </c>
      <c r="AD11" s="221">
        <v>0</v>
      </c>
      <c r="AE11" s="194">
        <v>0</v>
      </c>
      <c r="AF11" s="194">
        <f t="shared" si="12"/>
        <v>0</v>
      </c>
      <c r="AG11" s="194">
        <v>0</v>
      </c>
      <c r="AH11" s="194">
        <v>0</v>
      </c>
      <c r="AI11" s="194">
        <v>0</v>
      </c>
      <c r="AJ11" s="195">
        <f t="shared" si="13"/>
        <v>0</v>
      </c>
      <c r="AK11" s="196">
        <f t="shared" si="14"/>
        <v>0</v>
      </c>
      <c r="AL11" s="222">
        <v>0</v>
      </c>
      <c r="AM11" s="195">
        <f t="shared" si="15"/>
        <v>0</v>
      </c>
      <c r="AN11" s="196">
        <f t="shared" si="16"/>
        <v>0</v>
      </c>
      <c r="AO11" s="222">
        <v>0</v>
      </c>
      <c r="AP11" s="195">
        <f t="shared" si="17"/>
        <v>0</v>
      </c>
      <c r="AQ11" s="223">
        <f t="shared" si="18"/>
        <v>0</v>
      </c>
      <c r="AR11" s="222">
        <v>0</v>
      </c>
      <c r="AS11" s="195">
        <f t="shared" si="19"/>
        <v>0</v>
      </c>
      <c r="AT11" s="223">
        <f t="shared" si="20"/>
        <v>0</v>
      </c>
      <c r="AU11" s="222">
        <v>0</v>
      </c>
      <c r="AV11" s="195">
        <f t="shared" si="21"/>
        <v>0</v>
      </c>
      <c r="AW11" s="197">
        <f t="shared" si="22"/>
        <v>0</v>
      </c>
      <c r="AX11" s="197">
        <f t="shared" si="23"/>
        <v>0</v>
      </c>
    </row>
    <row r="12" spans="1:50" x14ac:dyDescent="0.15">
      <c r="A12" s="213" t="s">
        <v>176</v>
      </c>
      <c r="B12" s="26" t="s">
        <v>51</v>
      </c>
      <c r="C12" s="26" t="s">
        <v>52</v>
      </c>
      <c r="D12" s="26" t="s">
        <v>53</v>
      </c>
      <c r="E12" s="26" t="s">
        <v>54</v>
      </c>
      <c r="F12" s="26">
        <v>269</v>
      </c>
      <c r="G12" s="26">
        <v>161</v>
      </c>
      <c r="H12" s="26" t="s">
        <v>21</v>
      </c>
      <c r="I12" s="25">
        <v>65</v>
      </c>
      <c r="J12" s="28">
        <v>16</v>
      </c>
      <c r="K12" s="28" t="s">
        <v>22</v>
      </c>
      <c r="L12" s="28" t="s">
        <v>23</v>
      </c>
      <c r="M12" s="28" t="s">
        <v>24</v>
      </c>
      <c r="N12" s="26" t="s">
        <v>23</v>
      </c>
      <c r="O12" s="25" t="s">
        <v>23</v>
      </c>
      <c r="P12" s="221">
        <v>0</v>
      </c>
      <c r="Q12" s="194">
        <v>0</v>
      </c>
      <c r="R12" s="194">
        <f t="shared" si="8"/>
        <v>0</v>
      </c>
      <c r="S12" s="194">
        <v>0</v>
      </c>
      <c r="T12" s="194">
        <v>0</v>
      </c>
      <c r="U12" s="194">
        <v>0</v>
      </c>
      <c r="V12" s="195">
        <f t="shared" si="9"/>
        <v>0</v>
      </c>
      <c r="W12" s="221">
        <v>0</v>
      </c>
      <c r="X12" s="194">
        <v>0</v>
      </c>
      <c r="Y12" s="194">
        <f t="shared" si="10"/>
        <v>0</v>
      </c>
      <c r="Z12" s="194">
        <v>0</v>
      </c>
      <c r="AA12" s="194">
        <v>0</v>
      </c>
      <c r="AB12" s="194">
        <v>0</v>
      </c>
      <c r="AC12" s="195">
        <f t="shared" si="11"/>
        <v>0</v>
      </c>
      <c r="AD12" s="221">
        <v>0</v>
      </c>
      <c r="AE12" s="194">
        <v>0</v>
      </c>
      <c r="AF12" s="194">
        <f t="shared" si="12"/>
        <v>0</v>
      </c>
      <c r="AG12" s="194">
        <v>0</v>
      </c>
      <c r="AH12" s="194">
        <v>0</v>
      </c>
      <c r="AI12" s="194">
        <v>0</v>
      </c>
      <c r="AJ12" s="195">
        <f t="shared" si="13"/>
        <v>0</v>
      </c>
      <c r="AK12" s="196">
        <f t="shared" si="14"/>
        <v>0</v>
      </c>
      <c r="AL12" s="222">
        <v>0</v>
      </c>
      <c r="AM12" s="195">
        <f t="shared" si="15"/>
        <v>0</v>
      </c>
      <c r="AN12" s="196">
        <f t="shared" si="16"/>
        <v>0</v>
      </c>
      <c r="AO12" s="222">
        <v>0</v>
      </c>
      <c r="AP12" s="195">
        <f t="shared" si="17"/>
        <v>0</v>
      </c>
      <c r="AQ12" s="223">
        <f t="shared" si="18"/>
        <v>0</v>
      </c>
      <c r="AR12" s="222">
        <v>0</v>
      </c>
      <c r="AS12" s="195">
        <f t="shared" si="19"/>
        <v>0</v>
      </c>
      <c r="AT12" s="223">
        <f t="shared" si="20"/>
        <v>0</v>
      </c>
      <c r="AU12" s="222">
        <v>0</v>
      </c>
      <c r="AV12" s="195">
        <f t="shared" si="21"/>
        <v>0</v>
      </c>
      <c r="AW12" s="197">
        <f t="shared" si="22"/>
        <v>0</v>
      </c>
      <c r="AX12" s="197">
        <f t="shared" si="23"/>
        <v>0</v>
      </c>
    </row>
    <row r="13" spans="1:50" x14ac:dyDescent="0.15">
      <c r="A13" s="213" t="s">
        <v>177</v>
      </c>
      <c r="B13" s="26" t="s">
        <v>55</v>
      </c>
      <c r="C13" s="26" t="s">
        <v>56</v>
      </c>
      <c r="D13" s="26" t="s">
        <v>57</v>
      </c>
      <c r="E13" s="26" t="s">
        <v>58</v>
      </c>
      <c r="F13" s="26">
        <v>197</v>
      </c>
      <c r="G13" s="26">
        <v>70</v>
      </c>
      <c r="H13" s="26" t="s">
        <v>25</v>
      </c>
      <c r="I13" s="25"/>
      <c r="J13" s="28">
        <v>6</v>
      </c>
      <c r="K13" s="28" t="s">
        <v>22</v>
      </c>
      <c r="L13" s="28" t="s">
        <v>23</v>
      </c>
      <c r="M13" s="28" t="s">
        <v>24</v>
      </c>
      <c r="N13" s="26" t="s">
        <v>23</v>
      </c>
      <c r="O13" s="25" t="s">
        <v>23</v>
      </c>
      <c r="P13" s="221">
        <v>0</v>
      </c>
      <c r="Q13" s="194">
        <v>0</v>
      </c>
      <c r="R13" s="194">
        <f t="shared" si="8"/>
        <v>0</v>
      </c>
      <c r="S13" s="194">
        <v>0</v>
      </c>
      <c r="T13" s="194">
        <v>0</v>
      </c>
      <c r="U13" s="194">
        <v>0</v>
      </c>
      <c r="V13" s="195">
        <f t="shared" si="9"/>
        <v>0</v>
      </c>
      <c r="W13" s="221">
        <v>0</v>
      </c>
      <c r="X13" s="194">
        <v>0</v>
      </c>
      <c r="Y13" s="194">
        <f t="shared" si="10"/>
        <v>0</v>
      </c>
      <c r="Z13" s="194">
        <v>0</v>
      </c>
      <c r="AA13" s="194">
        <v>0</v>
      </c>
      <c r="AB13" s="194">
        <v>0</v>
      </c>
      <c r="AC13" s="195">
        <f t="shared" si="11"/>
        <v>0</v>
      </c>
      <c r="AD13" s="221">
        <v>0</v>
      </c>
      <c r="AE13" s="194">
        <v>0</v>
      </c>
      <c r="AF13" s="194">
        <f t="shared" si="12"/>
        <v>0</v>
      </c>
      <c r="AG13" s="194">
        <v>0</v>
      </c>
      <c r="AH13" s="194">
        <v>0</v>
      </c>
      <c r="AI13" s="194">
        <v>0</v>
      </c>
      <c r="AJ13" s="195">
        <f t="shared" si="13"/>
        <v>0</v>
      </c>
      <c r="AK13" s="196">
        <f t="shared" si="14"/>
        <v>0</v>
      </c>
      <c r="AL13" s="222">
        <v>0</v>
      </c>
      <c r="AM13" s="195">
        <f t="shared" si="15"/>
        <v>0</v>
      </c>
      <c r="AN13" s="196">
        <f t="shared" si="16"/>
        <v>0</v>
      </c>
      <c r="AO13" s="222">
        <v>0</v>
      </c>
      <c r="AP13" s="195">
        <f t="shared" si="17"/>
        <v>0</v>
      </c>
      <c r="AQ13" s="223">
        <f t="shared" si="18"/>
        <v>0</v>
      </c>
      <c r="AR13" s="222">
        <v>0</v>
      </c>
      <c r="AS13" s="195">
        <f t="shared" si="19"/>
        <v>0</v>
      </c>
      <c r="AT13" s="223">
        <f t="shared" si="20"/>
        <v>0</v>
      </c>
      <c r="AU13" s="222">
        <v>0</v>
      </c>
      <c r="AV13" s="195">
        <f t="shared" si="21"/>
        <v>0</v>
      </c>
      <c r="AW13" s="197">
        <f t="shared" si="22"/>
        <v>0</v>
      </c>
      <c r="AX13" s="197">
        <f t="shared" si="23"/>
        <v>0</v>
      </c>
    </row>
    <row r="14" spans="1:50" x14ac:dyDescent="0.15">
      <c r="A14" s="213" t="s">
        <v>178</v>
      </c>
      <c r="B14" s="26" t="s">
        <v>59</v>
      </c>
      <c r="C14" s="26" t="s">
        <v>60</v>
      </c>
      <c r="D14" s="26" t="s">
        <v>61</v>
      </c>
      <c r="E14" s="26" t="s">
        <v>62</v>
      </c>
      <c r="F14" s="26">
        <v>512</v>
      </c>
      <c r="G14" s="26">
        <v>376</v>
      </c>
      <c r="H14" s="26" t="s">
        <v>21</v>
      </c>
      <c r="I14" s="25">
        <v>71</v>
      </c>
      <c r="J14" s="28">
        <v>22</v>
      </c>
      <c r="K14" s="28" t="s">
        <v>22</v>
      </c>
      <c r="L14" s="28" t="s">
        <v>23</v>
      </c>
      <c r="M14" s="28" t="s">
        <v>24</v>
      </c>
      <c r="N14" s="26" t="s">
        <v>23</v>
      </c>
      <c r="O14" s="25" t="s">
        <v>23</v>
      </c>
      <c r="P14" s="221">
        <v>0</v>
      </c>
      <c r="Q14" s="194">
        <v>0</v>
      </c>
      <c r="R14" s="194">
        <f t="shared" si="8"/>
        <v>0</v>
      </c>
      <c r="S14" s="194">
        <v>0</v>
      </c>
      <c r="T14" s="194">
        <v>0</v>
      </c>
      <c r="U14" s="194">
        <v>0</v>
      </c>
      <c r="V14" s="195">
        <f t="shared" si="9"/>
        <v>0</v>
      </c>
      <c r="W14" s="221">
        <v>0</v>
      </c>
      <c r="X14" s="194">
        <v>0</v>
      </c>
      <c r="Y14" s="194">
        <f t="shared" si="10"/>
        <v>0</v>
      </c>
      <c r="Z14" s="194">
        <v>0</v>
      </c>
      <c r="AA14" s="194">
        <v>0</v>
      </c>
      <c r="AB14" s="194">
        <v>0</v>
      </c>
      <c r="AC14" s="195">
        <f t="shared" si="11"/>
        <v>0</v>
      </c>
      <c r="AD14" s="221">
        <v>0</v>
      </c>
      <c r="AE14" s="194">
        <v>0</v>
      </c>
      <c r="AF14" s="194">
        <f t="shared" si="12"/>
        <v>0</v>
      </c>
      <c r="AG14" s="194">
        <v>0</v>
      </c>
      <c r="AH14" s="194">
        <v>0</v>
      </c>
      <c r="AI14" s="194">
        <v>0</v>
      </c>
      <c r="AJ14" s="195">
        <f t="shared" si="13"/>
        <v>0</v>
      </c>
      <c r="AK14" s="196">
        <f t="shared" si="14"/>
        <v>0</v>
      </c>
      <c r="AL14" s="222">
        <v>0</v>
      </c>
      <c r="AM14" s="195">
        <f t="shared" si="15"/>
        <v>0</v>
      </c>
      <c r="AN14" s="196">
        <f t="shared" si="16"/>
        <v>0</v>
      </c>
      <c r="AO14" s="222">
        <v>0</v>
      </c>
      <c r="AP14" s="195">
        <f t="shared" si="17"/>
        <v>0</v>
      </c>
      <c r="AQ14" s="223">
        <f t="shared" si="18"/>
        <v>0</v>
      </c>
      <c r="AR14" s="222">
        <v>0</v>
      </c>
      <c r="AS14" s="195">
        <f t="shared" si="19"/>
        <v>0</v>
      </c>
      <c r="AT14" s="223">
        <f t="shared" si="20"/>
        <v>0</v>
      </c>
      <c r="AU14" s="222">
        <v>0</v>
      </c>
      <c r="AV14" s="195">
        <f t="shared" si="21"/>
        <v>0</v>
      </c>
      <c r="AW14" s="197">
        <f t="shared" si="22"/>
        <v>0</v>
      </c>
      <c r="AX14" s="197">
        <f t="shared" si="23"/>
        <v>0</v>
      </c>
    </row>
    <row r="15" spans="1:50" x14ac:dyDescent="0.15">
      <c r="A15" s="213" t="s">
        <v>179</v>
      </c>
      <c r="B15" s="26" t="s">
        <v>63</v>
      </c>
      <c r="C15" s="26" t="s">
        <v>64</v>
      </c>
      <c r="D15" s="26" t="s">
        <v>65</v>
      </c>
      <c r="E15" s="26" t="s">
        <v>62</v>
      </c>
      <c r="F15" s="26">
        <v>150</v>
      </c>
      <c r="G15" s="26">
        <v>66</v>
      </c>
      <c r="H15" s="26" t="s">
        <v>25</v>
      </c>
      <c r="I15" s="25"/>
      <c r="J15" s="28">
        <v>5</v>
      </c>
      <c r="K15" s="28" t="s">
        <v>22</v>
      </c>
      <c r="L15" s="28" t="s">
        <v>23</v>
      </c>
      <c r="M15" s="28" t="s">
        <v>24</v>
      </c>
      <c r="N15" s="26" t="s">
        <v>23</v>
      </c>
      <c r="O15" s="25" t="s">
        <v>23</v>
      </c>
      <c r="P15" s="221">
        <v>0</v>
      </c>
      <c r="Q15" s="194">
        <v>0</v>
      </c>
      <c r="R15" s="194">
        <f t="shared" si="8"/>
        <v>0</v>
      </c>
      <c r="S15" s="194">
        <v>0</v>
      </c>
      <c r="T15" s="194">
        <v>0</v>
      </c>
      <c r="U15" s="194">
        <v>0</v>
      </c>
      <c r="V15" s="195">
        <f t="shared" si="9"/>
        <v>0</v>
      </c>
      <c r="W15" s="221">
        <v>0</v>
      </c>
      <c r="X15" s="194">
        <v>0</v>
      </c>
      <c r="Y15" s="194">
        <f t="shared" si="10"/>
        <v>0</v>
      </c>
      <c r="Z15" s="194">
        <v>0</v>
      </c>
      <c r="AA15" s="194">
        <v>0</v>
      </c>
      <c r="AB15" s="194">
        <v>0</v>
      </c>
      <c r="AC15" s="195">
        <f t="shared" si="11"/>
        <v>0</v>
      </c>
      <c r="AD15" s="221">
        <v>0</v>
      </c>
      <c r="AE15" s="194">
        <v>0</v>
      </c>
      <c r="AF15" s="194">
        <f t="shared" si="12"/>
        <v>0</v>
      </c>
      <c r="AG15" s="194">
        <v>0</v>
      </c>
      <c r="AH15" s="194">
        <v>0</v>
      </c>
      <c r="AI15" s="194">
        <v>0</v>
      </c>
      <c r="AJ15" s="195">
        <f t="shared" si="13"/>
        <v>0</v>
      </c>
      <c r="AK15" s="196">
        <f t="shared" si="14"/>
        <v>0</v>
      </c>
      <c r="AL15" s="222">
        <v>0</v>
      </c>
      <c r="AM15" s="195">
        <f t="shared" si="15"/>
        <v>0</v>
      </c>
      <c r="AN15" s="196">
        <f t="shared" si="16"/>
        <v>0</v>
      </c>
      <c r="AO15" s="222">
        <v>0</v>
      </c>
      <c r="AP15" s="195">
        <f t="shared" si="17"/>
        <v>0</v>
      </c>
      <c r="AQ15" s="223">
        <f t="shared" si="18"/>
        <v>0</v>
      </c>
      <c r="AR15" s="222">
        <v>0</v>
      </c>
      <c r="AS15" s="195">
        <f t="shared" si="19"/>
        <v>0</v>
      </c>
      <c r="AT15" s="223">
        <f t="shared" si="20"/>
        <v>0</v>
      </c>
      <c r="AU15" s="222">
        <v>0</v>
      </c>
      <c r="AV15" s="195">
        <f t="shared" si="21"/>
        <v>0</v>
      </c>
      <c r="AW15" s="197">
        <f t="shared" si="22"/>
        <v>0</v>
      </c>
      <c r="AX15" s="197">
        <f t="shared" si="23"/>
        <v>0</v>
      </c>
    </row>
    <row r="16" spans="1:50" x14ac:dyDescent="0.15">
      <c r="A16" s="213">
        <v>111801</v>
      </c>
      <c r="B16" s="26" t="s">
        <v>66</v>
      </c>
      <c r="C16" s="26" t="s">
        <v>67</v>
      </c>
      <c r="D16" s="26" t="s">
        <v>68</v>
      </c>
      <c r="E16" s="26" t="s">
        <v>62</v>
      </c>
      <c r="F16" s="26">
        <v>243</v>
      </c>
      <c r="G16" s="26">
        <v>258</v>
      </c>
      <c r="H16" s="26" t="s">
        <v>21</v>
      </c>
      <c r="I16" s="25">
        <v>21</v>
      </c>
      <c r="J16" s="28">
        <v>16</v>
      </c>
      <c r="K16" s="28" t="s">
        <v>22</v>
      </c>
      <c r="L16" s="28" t="s">
        <v>23</v>
      </c>
      <c r="M16" s="28" t="s">
        <v>24</v>
      </c>
      <c r="N16" s="26" t="s">
        <v>23</v>
      </c>
      <c r="O16" s="25" t="s">
        <v>23</v>
      </c>
      <c r="P16" s="221">
        <v>0</v>
      </c>
      <c r="Q16" s="194">
        <v>0</v>
      </c>
      <c r="R16" s="194">
        <f t="shared" si="8"/>
        <v>0</v>
      </c>
      <c r="S16" s="194">
        <v>0</v>
      </c>
      <c r="T16" s="194">
        <v>0</v>
      </c>
      <c r="U16" s="194">
        <v>0</v>
      </c>
      <c r="V16" s="195">
        <f t="shared" si="9"/>
        <v>0</v>
      </c>
      <c r="W16" s="221">
        <v>0</v>
      </c>
      <c r="X16" s="194">
        <v>0</v>
      </c>
      <c r="Y16" s="194">
        <f t="shared" si="10"/>
        <v>0</v>
      </c>
      <c r="Z16" s="194">
        <v>0</v>
      </c>
      <c r="AA16" s="194">
        <v>0</v>
      </c>
      <c r="AB16" s="194">
        <v>0</v>
      </c>
      <c r="AC16" s="195">
        <f t="shared" si="11"/>
        <v>0</v>
      </c>
      <c r="AD16" s="221">
        <v>0</v>
      </c>
      <c r="AE16" s="194">
        <v>0</v>
      </c>
      <c r="AF16" s="194">
        <f t="shared" si="12"/>
        <v>0</v>
      </c>
      <c r="AG16" s="194">
        <v>0</v>
      </c>
      <c r="AH16" s="194">
        <v>0</v>
      </c>
      <c r="AI16" s="194">
        <v>0</v>
      </c>
      <c r="AJ16" s="195">
        <f t="shared" si="13"/>
        <v>0</v>
      </c>
      <c r="AK16" s="196">
        <f t="shared" si="14"/>
        <v>0</v>
      </c>
      <c r="AL16" s="222">
        <v>0</v>
      </c>
      <c r="AM16" s="195">
        <f t="shared" si="15"/>
        <v>0</v>
      </c>
      <c r="AN16" s="196">
        <f t="shared" si="16"/>
        <v>0</v>
      </c>
      <c r="AO16" s="222">
        <v>0</v>
      </c>
      <c r="AP16" s="195">
        <f t="shared" si="17"/>
        <v>0</v>
      </c>
      <c r="AQ16" s="223">
        <f t="shared" si="18"/>
        <v>0</v>
      </c>
      <c r="AR16" s="222">
        <v>0</v>
      </c>
      <c r="AS16" s="195">
        <f t="shared" si="19"/>
        <v>0</v>
      </c>
      <c r="AT16" s="223">
        <f t="shared" si="20"/>
        <v>0</v>
      </c>
      <c r="AU16" s="222">
        <v>0</v>
      </c>
      <c r="AV16" s="195">
        <f t="shared" si="21"/>
        <v>0</v>
      </c>
      <c r="AW16" s="197">
        <f t="shared" si="22"/>
        <v>0</v>
      </c>
      <c r="AX16" s="197">
        <f t="shared" si="23"/>
        <v>0</v>
      </c>
    </row>
    <row r="17" spans="1:59" x14ac:dyDescent="0.15">
      <c r="A17" s="213" t="s">
        <v>181</v>
      </c>
      <c r="B17" s="26" t="s">
        <v>69</v>
      </c>
      <c r="C17" s="26" t="s">
        <v>70</v>
      </c>
      <c r="D17" s="26" t="s">
        <v>71</v>
      </c>
      <c r="E17" s="26" t="s">
        <v>72</v>
      </c>
      <c r="F17" s="26">
        <v>100</v>
      </c>
      <c r="G17" s="26"/>
      <c r="H17" s="26" t="s">
        <v>25</v>
      </c>
      <c r="I17" s="25"/>
      <c r="J17" s="28"/>
      <c r="K17" s="28" t="s">
        <v>22</v>
      </c>
      <c r="L17" s="28" t="s">
        <v>23</v>
      </c>
      <c r="M17" s="28" t="s">
        <v>24</v>
      </c>
      <c r="N17" s="26" t="s">
        <v>23</v>
      </c>
      <c r="O17" s="25" t="s">
        <v>23</v>
      </c>
      <c r="P17" s="221">
        <v>0</v>
      </c>
      <c r="Q17" s="194">
        <v>0</v>
      </c>
      <c r="R17" s="194">
        <f t="shared" si="8"/>
        <v>0</v>
      </c>
      <c r="S17" s="194">
        <v>0</v>
      </c>
      <c r="T17" s="194">
        <v>0</v>
      </c>
      <c r="U17" s="194">
        <v>0</v>
      </c>
      <c r="V17" s="195">
        <f t="shared" si="9"/>
        <v>0</v>
      </c>
      <c r="W17" s="221">
        <v>0</v>
      </c>
      <c r="X17" s="194">
        <v>0</v>
      </c>
      <c r="Y17" s="194">
        <f t="shared" si="10"/>
        <v>0</v>
      </c>
      <c r="Z17" s="194">
        <v>0</v>
      </c>
      <c r="AA17" s="194">
        <v>0</v>
      </c>
      <c r="AB17" s="194">
        <v>0</v>
      </c>
      <c r="AC17" s="195">
        <f t="shared" si="11"/>
        <v>0</v>
      </c>
      <c r="AD17" s="221">
        <v>0</v>
      </c>
      <c r="AE17" s="194">
        <v>0</v>
      </c>
      <c r="AF17" s="194">
        <f t="shared" si="12"/>
        <v>0</v>
      </c>
      <c r="AG17" s="194">
        <v>0</v>
      </c>
      <c r="AH17" s="194">
        <v>0</v>
      </c>
      <c r="AI17" s="194">
        <v>0</v>
      </c>
      <c r="AJ17" s="195">
        <f t="shared" si="13"/>
        <v>0</v>
      </c>
      <c r="AK17" s="196">
        <f t="shared" si="14"/>
        <v>0</v>
      </c>
      <c r="AL17" s="222">
        <v>0</v>
      </c>
      <c r="AM17" s="195">
        <f t="shared" si="15"/>
        <v>0</v>
      </c>
      <c r="AN17" s="196">
        <f t="shared" si="16"/>
        <v>0</v>
      </c>
      <c r="AO17" s="222">
        <v>0</v>
      </c>
      <c r="AP17" s="195">
        <f t="shared" si="17"/>
        <v>0</v>
      </c>
      <c r="AQ17" s="223">
        <f t="shared" si="18"/>
        <v>0</v>
      </c>
      <c r="AR17" s="222">
        <v>0</v>
      </c>
      <c r="AS17" s="195">
        <f t="shared" si="19"/>
        <v>0</v>
      </c>
      <c r="AT17" s="223">
        <f t="shared" si="20"/>
        <v>0</v>
      </c>
      <c r="AU17" s="222">
        <v>0</v>
      </c>
      <c r="AV17" s="195">
        <f t="shared" si="21"/>
        <v>0</v>
      </c>
      <c r="AW17" s="197">
        <f t="shared" si="22"/>
        <v>0</v>
      </c>
      <c r="AX17" s="197">
        <f t="shared" si="23"/>
        <v>0</v>
      </c>
    </row>
    <row r="18" spans="1:59" x14ac:dyDescent="0.15">
      <c r="A18" s="213" t="s">
        <v>183</v>
      </c>
      <c r="B18" s="26" t="s">
        <v>77</v>
      </c>
      <c r="C18" s="26" t="s">
        <v>78</v>
      </c>
      <c r="D18" s="26" t="s">
        <v>79</v>
      </c>
      <c r="E18" s="26" t="s">
        <v>76</v>
      </c>
      <c r="F18" s="26">
        <v>407</v>
      </c>
      <c r="G18" s="26">
        <v>180</v>
      </c>
      <c r="H18" s="26" t="s">
        <v>21</v>
      </c>
      <c r="I18" s="25">
        <v>93</v>
      </c>
      <c r="J18" s="28">
        <v>7</v>
      </c>
      <c r="K18" s="28" t="s">
        <v>80</v>
      </c>
      <c r="L18" s="28" t="s">
        <v>26</v>
      </c>
      <c r="M18" s="28">
        <v>292</v>
      </c>
      <c r="N18" s="26" t="s">
        <v>26</v>
      </c>
      <c r="O18" s="25" t="s">
        <v>23</v>
      </c>
      <c r="P18" s="221">
        <v>0</v>
      </c>
      <c r="Q18" s="194">
        <v>0</v>
      </c>
      <c r="R18" s="194">
        <f t="shared" si="8"/>
        <v>0</v>
      </c>
      <c r="S18" s="194">
        <v>0</v>
      </c>
      <c r="T18" s="194">
        <v>0</v>
      </c>
      <c r="U18" s="194">
        <v>0</v>
      </c>
      <c r="V18" s="195">
        <f t="shared" si="9"/>
        <v>0</v>
      </c>
      <c r="W18" s="221">
        <v>0</v>
      </c>
      <c r="X18" s="194">
        <v>0</v>
      </c>
      <c r="Y18" s="194">
        <f t="shared" si="10"/>
        <v>0</v>
      </c>
      <c r="Z18" s="194">
        <v>0</v>
      </c>
      <c r="AA18" s="194">
        <v>0</v>
      </c>
      <c r="AB18" s="194">
        <v>0</v>
      </c>
      <c r="AC18" s="195">
        <f t="shared" si="11"/>
        <v>0</v>
      </c>
      <c r="AD18" s="221">
        <v>0</v>
      </c>
      <c r="AE18" s="194">
        <v>0</v>
      </c>
      <c r="AF18" s="194">
        <f t="shared" si="12"/>
        <v>0</v>
      </c>
      <c r="AG18" s="194">
        <v>0</v>
      </c>
      <c r="AH18" s="194">
        <v>0</v>
      </c>
      <c r="AI18" s="194">
        <v>0</v>
      </c>
      <c r="AJ18" s="195">
        <f t="shared" si="13"/>
        <v>0</v>
      </c>
      <c r="AK18" s="196">
        <f t="shared" si="14"/>
        <v>0</v>
      </c>
      <c r="AL18" s="222">
        <v>0</v>
      </c>
      <c r="AM18" s="195">
        <f t="shared" si="15"/>
        <v>0</v>
      </c>
      <c r="AN18" s="196">
        <f t="shared" si="16"/>
        <v>0</v>
      </c>
      <c r="AO18" s="222">
        <v>0</v>
      </c>
      <c r="AP18" s="195">
        <f t="shared" si="17"/>
        <v>0</v>
      </c>
      <c r="AQ18" s="223">
        <f t="shared" si="18"/>
        <v>0</v>
      </c>
      <c r="AR18" s="222">
        <v>0</v>
      </c>
      <c r="AS18" s="195">
        <f t="shared" si="19"/>
        <v>0</v>
      </c>
      <c r="AT18" s="223">
        <f t="shared" si="20"/>
        <v>0</v>
      </c>
      <c r="AU18" s="222">
        <v>0</v>
      </c>
      <c r="AV18" s="195">
        <f t="shared" si="21"/>
        <v>0</v>
      </c>
      <c r="AW18" s="197">
        <f t="shared" si="22"/>
        <v>0</v>
      </c>
      <c r="AX18" s="197">
        <f t="shared" si="23"/>
        <v>0</v>
      </c>
    </row>
    <row r="19" spans="1:59" x14ac:dyDescent="0.15">
      <c r="A19" s="213" t="s">
        <v>184</v>
      </c>
      <c r="B19" s="26" t="s">
        <v>82</v>
      </c>
      <c r="C19" s="26" t="s">
        <v>83</v>
      </c>
      <c r="D19" s="26" t="s">
        <v>79</v>
      </c>
      <c r="E19" s="26" t="s">
        <v>76</v>
      </c>
      <c r="F19" s="26">
        <v>110</v>
      </c>
      <c r="G19" s="26">
        <v>50</v>
      </c>
      <c r="H19" s="26"/>
      <c r="I19" s="25"/>
      <c r="J19" s="28">
        <v>7</v>
      </c>
      <c r="K19" s="28" t="s">
        <v>22</v>
      </c>
      <c r="L19" s="28" t="s">
        <v>23</v>
      </c>
      <c r="M19" s="28" t="s">
        <v>24</v>
      </c>
      <c r="N19" s="26" t="s">
        <v>23</v>
      </c>
      <c r="O19" s="25" t="s">
        <v>23</v>
      </c>
      <c r="P19" s="221">
        <v>0</v>
      </c>
      <c r="Q19" s="194">
        <v>0</v>
      </c>
      <c r="R19" s="194">
        <f t="shared" si="8"/>
        <v>0</v>
      </c>
      <c r="S19" s="194">
        <v>0</v>
      </c>
      <c r="T19" s="194">
        <v>0</v>
      </c>
      <c r="U19" s="194">
        <v>0</v>
      </c>
      <c r="V19" s="195">
        <f t="shared" si="9"/>
        <v>0</v>
      </c>
      <c r="W19" s="221">
        <v>0</v>
      </c>
      <c r="X19" s="194">
        <v>0</v>
      </c>
      <c r="Y19" s="194">
        <f t="shared" si="10"/>
        <v>0</v>
      </c>
      <c r="Z19" s="194">
        <v>0</v>
      </c>
      <c r="AA19" s="194">
        <v>0</v>
      </c>
      <c r="AB19" s="194">
        <v>0</v>
      </c>
      <c r="AC19" s="195">
        <f t="shared" si="11"/>
        <v>0</v>
      </c>
      <c r="AD19" s="221">
        <v>0</v>
      </c>
      <c r="AE19" s="194">
        <v>0</v>
      </c>
      <c r="AF19" s="194">
        <f t="shared" si="12"/>
        <v>0</v>
      </c>
      <c r="AG19" s="194">
        <v>0</v>
      </c>
      <c r="AH19" s="194">
        <v>0</v>
      </c>
      <c r="AI19" s="194">
        <v>0</v>
      </c>
      <c r="AJ19" s="195">
        <f t="shared" si="13"/>
        <v>0</v>
      </c>
      <c r="AK19" s="196">
        <f t="shared" si="14"/>
        <v>0</v>
      </c>
      <c r="AL19" s="222">
        <v>0</v>
      </c>
      <c r="AM19" s="195">
        <f t="shared" si="15"/>
        <v>0</v>
      </c>
      <c r="AN19" s="196">
        <f t="shared" si="16"/>
        <v>0</v>
      </c>
      <c r="AO19" s="222">
        <v>0</v>
      </c>
      <c r="AP19" s="195">
        <f t="shared" si="17"/>
        <v>0</v>
      </c>
      <c r="AQ19" s="223">
        <f t="shared" si="18"/>
        <v>0</v>
      </c>
      <c r="AR19" s="222">
        <v>0</v>
      </c>
      <c r="AS19" s="195">
        <f t="shared" si="19"/>
        <v>0</v>
      </c>
      <c r="AT19" s="223">
        <f t="shared" si="20"/>
        <v>0</v>
      </c>
      <c r="AU19" s="222">
        <v>0</v>
      </c>
      <c r="AV19" s="195">
        <f t="shared" si="21"/>
        <v>0</v>
      </c>
      <c r="AW19" s="197">
        <f t="shared" si="22"/>
        <v>0</v>
      </c>
      <c r="AX19" s="197">
        <f t="shared" si="23"/>
        <v>0</v>
      </c>
    </row>
    <row r="20" spans="1:59" x14ac:dyDescent="0.15">
      <c r="A20" s="213" t="s">
        <v>185</v>
      </c>
      <c r="B20" s="26" t="s">
        <v>85</v>
      </c>
      <c r="C20" s="26" t="s">
        <v>86</v>
      </c>
      <c r="D20" s="26" t="s">
        <v>79</v>
      </c>
      <c r="E20" s="26" t="s">
        <v>76</v>
      </c>
      <c r="F20" s="26">
        <v>609</v>
      </c>
      <c r="G20" s="26">
        <v>240</v>
      </c>
      <c r="H20" s="26"/>
      <c r="I20" s="25"/>
      <c r="J20" s="28">
        <v>1</v>
      </c>
      <c r="K20" s="28" t="s">
        <v>22</v>
      </c>
      <c r="L20" s="28" t="s">
        <v>23</v>
      </c>
      <c r="M20" s="28" t="s">
        <v>24</v>
      </c>
      <c r="N20" s="26" t="s">
        <v>23</v>
      </c>
      <c r="O20" s="25" t="s">
        <v>23</v>
      </c>
      <c r="P20" s="221">
        <v>0</v>
      </c>
      <c r="Q20" s="194">
        <v>0</v>
      </c>
      <c r="R20" s="194">
        <f t="shared" si="8"/>
        <v>0</v>
      </c>
      <c r="S20" s="194">
        <v>0</v>
      </c>
      <c r="T20" s="194">
        <v>0</v>
      </c>
      <c r="U20" s="194">
        <v>0</v>
      </c>
      <c r="V20" s="195">
        <f t="shared" si="9"/>
        <v>0</v>
      </c>
      <c r="W20" s="221">
        <v>0</v>
      </c>
      <c r="X20" s="194">
        <v>0</v>
      </c>
      <c r="Y20" s="194">
        <f t="shared" si="10"/>
        <v>0</v>
      </c>
      <c r="Z20" s="194">
        <v>0</v>
      </c>
      <c r="AA20" s="194">
        <v>0</v>
      </c>
      <c r="AB20" s="194">
        <v>0</v>
      </c>
      <c r="AC20" s="195">
        <f t="shared" si="11"/>
        <v>0</v>
      </c>
      <c r="AD20" s="221">
        <v>0</v>
      </c>
      <c r="AE20" s="194">
        <v>0</v>
      </c>
      <c r="AF20" s="194">
        <f t="shared" si="12"/>
        <v>0</v>
      </c>
      <c r="AG20" s="194">
        <v>0</v>
      </c>
      <c r="AH20" s="194">
        <v>0</v>
      </c>
      <c r="AI20" s="194">
        <v>0</v>
      </c>
      <c r="AJ20" s="195">
        <f t="shared" si="13"/>
        <v>0</v>
      </c>
      <c r="AK20" s="196">
        <f t="shared" si="14"/>
        <v>0</v>
      </c>
      <c r="AL20" s="222">
        <v>0</v>
      </c>
      <c r="AM20" s="195">
        <f t="shared" si="15"/>
        <v>0</v>
      </c>
      <c r="AN20" s="196">
        <f t="shared" si="16"/>
        <v>0</v>
      </c>
      <c r="AO20" s="222">
        <v>0</v>
      </c>
      <c r="AP20" s="195">
        <f t="shared" si="17"/>
        <v>0</v>
      </c>
      <c r="AQ20" s="223">
        <f t="shared" si="18"/>
        <v>0</v>
      </c>
      <c r="AR20" s="222">
        <v>0</v>
      </c>
      <c r="AS20" s="195">
        <f t="shared" si="19"/>
        <v>0</v>
      </c>
      <c r="AT20" s="223">
        <f t="shared" si="20"/>
        <v>0</v>
      </c>
      <c r="AU20" s="222">
        <v>0</v>
      </c>
      <c r="AV20" s="195">
        <f t="shared" si="21"/>
        <v>0</v>
      </c>
      <c r="AW20" s="197">
        <f t="shared" si="22"/>
        <v>0</v>
      </c>
      <c r="AX20" s="197">
        <f t="shared" si="23"/>
        <v>0</v>
      </c>
    </row>
    <row r="21" spans="1:59" x14ac:dyDescent="0.15">
      <c r="A21" s="213" t="s">
        <v>186</v>
      </c>
      <c r="B21" s="26" t="s">
        <v>87</v>
      </c>
      <c r="C21" s="26" t="s">
        <v>88</v>
      </c>
      <c r="D21" s="26" t="s">
        <v>79</v>
      </c>
      <c r="E21" s="26" t="s">
        <v>76</v>
      </c>
      <c r="F21" s="26">
        <v>2100</v>
      </c>
      <c r="G21" s="26">
        <v>945</v>
      </c>
      <c r="H21" s="26" t="s">
        <v>21</v>
      </c>
      <c r="I21" s="25">
        <v>269</v>
      </c>
      <c r="J21" s="28">
        <v>36</v>
      </c>
      <c r="K21" s="28" t="s">
        <v>22</v>
      </c>
      <c r="L21" s="28" t="s">
        <v>23</v>
      </c>
      <c r="M21" s="28" t="s">
        <v>24</v>
      </c>
      <c r="N21" s="26" t="s">
        <v>26</v>
      </c>
      <c r="O21" s="25" t="s">
        <v>23</v>
      </c>
      <c r="P21" s="221">
        <v>0</v>
      </c>
      <c r="Q21" s="194">
        <v>0</v>
      </c>
      <c r="R21" s="194">
        <f t="shared" si="8"/>
        <v>0</v>
      </c>
      <c r="S21" s="194">
        <v>0</v>
      </c>
      <c r="T21" s="194">
        <v>0</v>
      </c>
      <c r="U21" s="194">
        <v>0</v>
      </c>
      <c r="V21" s="195">
        <f t="shared" si="9"/>
        <v>0</v>
      </c>
      <c r="W21" s="221">
        <v>0</v>
      </c>
      <c r="X21" s="194">
        <v>0</v>
      </c>
      <c r="Y21" s="194">
        <f t="shared" si="10"/>
        <v>0</v>
      </c>
      <c r="Z21" s="194">
        <v>0</v>
      </c>
      <c r="AA21" s="194">
        <v>0</v>
      </c>
      <c r="AB21" s="194">
        <v>0</v>
      </c>
      <c r="AC21" s="195">
        <f t="shared" si="11"/>
        <v>0</v>
      </c>
      <c r="AD21" s="221">
        <v>0</v>
      </c>
      <c r="AE21" s="194">
        <v>0</v>
      </c>
      <c r="AF21" s="194">
        <f t="shared" si="12"/>
        <v>0</v>
      </c>
      <c r="AG21" s="194">
        <v>0</v>
      </c>
      <c r="AH21" s="194">
        <v>0</v>
      </c>
      <c r="AI21" s="194">
        <v>0</v>
      </c>
      <c r="AJ21" s="195">
        <f t="shared" si="13"/>
        <v>0</v>
      </c>
      <c r="AK21" s="196">
        <f t="shared" si="14"/>
        <v>0</v>
      </c>
      <c r="AL21" s="222">
        <v>0</v>
      </c>
      <c r="AM21" s="195">
        <f t="shared" si="15"/>
        <v>0</v>
      </c>
      <c r="AN21" s="196">
        <f t="shared" si="16"/>
        <v>0</v>
      </c>
      <c r="AO21" s="222">
        <v>0</v>
      </c>
      <c r="AP21" s="195">
        <f t="shared" si="17"/>
        <v>0</v>
      </c>
      <c r="AQ21" s="223">
        <f t="shared" si="18"/>
        <v>0</v>
      </c>
      <c r="AR21" s="222">
        <v>0</v>
      </c>
      <c r="AS21" s="195">
        <f t="shared" si="19"/>
        <v>0</v>
      </c>
      <c r="AT21" s="223">
        <f t="shared" si="20"/>
        <v>0</v>
      </c>
      <c r="AU21" s="222">
        <v>0</v>
      </c>
      <c r="AV21" s="195">
        <f t="shared" si="21"/>
        <v>0</v>
      </c>
      <c r="AW21" s="197">
        <f t="shared" si="22"/>
        <v>0</v>
      </c>
      <c r="AX21" s="197">
        <f t="shared" si="23"/>
        <v>0</v>
      </c>
    </row>
    <row r="22" spans="1:59" x14ac:dyDescent="0.15">
      <c r="A22" s="213" t="s">
        <v>235</v>
      </c>
      <c r="B22" s="26" t="s">
        <v>236</v>
      </c>
      <c r="C22" s="26" t="s">
        <v>230</v>
      </c>
      <c r="D22" s="26" t="s">
        <v>231</v>
      </c>
      <c r="E22" s="26" t="s">
        <v>76</v>
      </c>
      <c r="F22" s="26">
        <v>700</v>
      </c>
      <c r="G22" s="26">
        <v>271</v>
      </c>
      <c r="H22" s="26" t="s">
        <v>21</v>
      </c>
      <c r="I22" s="25">
        <v>66</v>
      </c>
      <c r="J22" s="28">
        <v>19</v>
      </c>
      <c r="K22" s="28" t="s">
        <v>22</v>
      </c>
      <c r="L22" s="28" t="s">
        <v>23</v>
      </c>
      <c r="M22" s="28" t="s">
        <v>24</v>
      </c>
      <c r="N22" s="26" t="s">
        <v>23</v>
      </c>
      <c r="O22" s="25" t="s">
        <v>23</v>
      </c>
      <c r="P22" s="221">
        <v>0</v>
      </c>
      <c r="Q22" s="194">
        <v>0</v>
      </c>
      <c r="R22" s="194">
        <f t="shared" si="8"/>
        <v>0</v>
      </c>
      <c r="S22" s="194">
        <v>0</v>
      </c>
      <c r="T22" s="194">
        <v>0</v>
      </c>
      <c r="U22" s="194">
        <v>0</v>
      </c>
      <c r="V22" s="195">
        <f t="shared" si="9"/>
        <v>0</v>
      </c>
      <c r="W22" s="221">
        <v>0</v>
      </c>
      <c r="X22" s="194">
        <v>0</v>
      </c>
      <c r="Y22" s="194">
        <f t="shared" si="10"/>
        <v>0</v>
      </c>
      <c r="Z22" s="194">
        <v>0</v>
      </c>
      <c r="AA22" s="194">
        <v>0</v>
      </c>
      <c r="AB22" s="194">
        <v>0</v>
      </c>
      <c r="AC22" s="195">
        <f t="shared" si="11"/>
        <v>0</v>
      </c>
      <c r="AD22" s="221">
        <v>0</v>
      </c>
      <c r="AE22" s="194">
        <v>0</v>
      </c>
      <c r="AF22" s="194">
        <f t="shared" si="12"/>
        <v>0</v>
      </c>
      <c r="AG22" s="194">
        <v>0</v>
      </c>
      <c r="AH22" s="194">
        <v>0</v>
      </c>
      <c r="AI22" s="194">
        <v>0</v>
      </c>
      <c r="AJ22" s="195">
        <f t="shared" si="13"/>
        <v>0</v>
      </c>
      <c r="AK22" s="196">
        <f t="shared" si="14"/>
        <v>0</v>
      </c>
      <c r="AL22" s="222">
        <v>0</v>
      </c>
      <c r="AM22" s="195">
        <f t="shared" si="15"/>
        <v>0</v>
      </c>
      <c r="AN22" s="196">
        <f t="shared" si="16"/>
        <v>0</v>
      </c>
      <c r="AO22" s="222">
        <v>0</v>
      </c>
      <c r="AP22" s="195">
        <f t="shared" si="17"/>
        <v>0</v>
      </c>
      <c r="AQ22" s="223">
        <f t="shared" si="18"/>
        <v>0</v>
      </c>
      <c r="AR22" s="222">
        <v>0</v>
      </c>
      <c r="AS22" s="195">
        <f t="shared" si="19"/>
        <v>0</v>
      </c>
      <c r="AT22" s="223">
        <f t="shared" si="20"/>
        <v>0</v>
      </c>
      <c r="AU22" s="222">
        <v>0</v>
      </c>
      <c r="AV22" s="195">
        <f t="shared" si="21"/>
        <v>0</v>
      </c>
      <c r="AW22" s="197">
        <f t="shared" si="22"/>
        <v>0</v>
      </c>
      <c r="AX22" s="197">
        <f t="shared" si="23"/>
        <v>0</v>
      </c>
    </row>
    <row r="23" spans="1:59" x14ac:dyDescent="0.15">
      <c r="A23" s="213" t="s">
        <v>182</v>
      </c>
      <c r="B23" s="26" t="s">
        <v>73</v>
      </c>
      <c r="C23" s="26" t="s">
        <v>74</v>
      </c>
      <c r="D23" s="26" t="s">
        <v>75</v>
      </c>
      <c r="E23" s="26" t="s">
        <v>76</v>
      </c>
      <c r="F23" s="26">
        <v>194</v>
      </c>
      <c r="G23" s="26">
        <v>48</v>
      </c>
      <c r="H23" s="26" t="s">
        <v>21</v>
      </c>
      <c r="I23" s="25">
        <v>18</v>
      </c>
      <c r="J23" s="28">
        <v>4</v>
      </c>
      <c r="K23" s="28" t="s">
        <v>22</v>
      </c>
      <c r="L23" s="28" t="s">
        <v>23</v>
      </c>
      <c r="M23" s="28" t="s">
        <v>24</v>
      </c>
      <c r="N23" s="26" t="s">
        <v>23</v>
      </c>
      <c r="O23" s="25" t="s">
        <v>23</v>
      </c>
      <c r="P23" s="221">
        <v>0</v>
      </c>
      <c r="Q23" s="194">
        <v>0</v>
      </c>
      <c r="R23" s="194">
        <f t="shared" si="8"/>
        <v>0</v>
      </c>
      <c r="S23" s="194">
        <v>0</v>
      </c>
      <c r="T23" s="194">
        <v>0</v>
      </c>
      <c r="U23" s="194">
        <v>0</v>
      </c>
      <c r="V23" s="195">
        <f t="shared" si="9"/>
        <v>0</v>
      </c>
      <c r="W23" s="221">
        <v>0</v>
      </c>
      <c r="X23" s="194">
        <v>0</v>
      </c>
      <c r="Y23" s="194">
        <f t="shared" si="10"/>
        <v>0</v>
      </c>
      <c r="Z23" s="194">
        <v>0</v>
      </c>
      <c r="AA23" s="194">
        <v>0</v>
      </c>
      <c r="AB23" s="194">
        <v>0</v>
      </c>
      <c r="AC23" s="195">
        <f t="shared" si="11"/>
        <v>0</v>
      </c>
      <c r="AD23" s="221">
        <v>0</v>
      </c>
      <c r="AE23" s="194">
        <v>0</v>
      </c>
      <c r="AF23" s="194">
        <f t="shared" si="12"/>
        <v>0</v>
      </c>
      <c r="AG23" s="194">
        <v>0</v>
      </c>
      <c r="AH23" s="194">
        <v>0</v>
      </c>
      <c r="AI23" s="194">
        <v>0</v>
      </c>
      <c r="AJ23" s="195">
        <f t="shared" si="13"/>
        <v>0</v>
      </c>
      <c r="AK23" s="196">
        <f t="shared" si="14"/>
        <v>0</v>
      </c>
      <c r="AL23" s="222">
        <v>0</v>
      </c>
      <c r="AM23" s="195">
        <f t="shared" si="15"/>
        <v>0</v>
      </c>
      <c r="AN23" s="196">
        <f t="shared" si="16"/>
        <v>0</v>
      </c>
      <c r="AO23" s="222">
        <v>0</v>
      </c>
      <c r="AP23" s="195">
        <f t="shared" si="17"/>
        <v>0</v>
      </c>
      <c r="AQ23" s="223">
        <f t="shared" si="18"/>
        <v>0</v>
      </c>
      <c r="AR23" s="222">
        <v>0</v>
      </c>
      <c r="AS23" s="195">
        <f t="shared" si="19"/>
        <v>0</v>
      </c>
      <c r="AT23" s="223">
        <f t="shared" si="20"/>
        <v>0</v>
      </c>
      <c r="AU23" s="222">
        <v>0</v>
      </c>
      <c r="AV23" s="195">
        <f t="shared" si="21"/>
        <v>0</v>
      </c>
      <c r="AW23" s="197">
        <f t="shared" si="22"/>
        <v>0</v>
      </c>
      <c r="AX23" s="197">
        <f t="shared" si="23"/>
        <v>0</v>
      </c>
    </row>
    <row r="24" spans="1:59" x14ac:dyDescent="0.15">
      <c r="A24" s="213" t="s">
        <v>187</v>
      </c>
      <c r="B24" s="26" t="s">
        <v>89</v>
      </c>
      <c r="C24" s="26" t="s">
        <v>90</v>
      </c>
      <c r="D24" s="26" t="s">
        <v>91</v>
      </c>
      <c r="E24" s="26" t="s">
        <v>76</v>
      </c>
      <c r="F24" s="26">
        <v>780</v>
      </c>
      <c r="G24" s="26">
        <v>307</v>
      </c>
      <c r="H24" s="26" t="s">
        <v>21</v>
      </c>
      <c r="I24" s="25">
        <v>196</v>
      </c>
      <c r="J24" s="28">
        <v>24</v>
      </c>
      <c r="K24" s="28" t="s">
        <v>22</v>
      </c>
      <c r="L24" s="28" t="s">
        <v>23</v>
      </c>
      <c r="M24" s="28" t="s">
        <v>24</v>
      </c>
      <c r="N24" s="26" t="s">
        <v>23</v>
      </c>
      <c r="O24" s="25" t="s">
        <v>23</v>
      </c>
      <c r="P24" s="221">
        <v>0</v>
      </c>
      <c r="Q24" s="194">
        <v>0</v>
      </c>
      <c r="R24" s="194">
        <f t="shared" si="8"/>
        <v>0</v>
      </c>
      <c r="S24" s="194">
        <v>0</v>
      </c>
      <c r="T24" s="194">
        <v>0</v>
      </c>
      <c r="U24" s="194">
        <v>0</v>
      </c>
      <c r="V24" s="195">
        <f t="shared" si="9"/>
        <v>0</v>
      </c>
      <c r="W24" s="221">
        <v>0</v>
      </c>
      <c r="X24" s="194">
        <v>0</v>
      </c>
      <c r="Y24" s="194">
        <f t="shared" si="10"/>
        <v>0</v>
      </c>
      <c r="Z24" s="194">
        <v>0</v>
      </c>
      <c r="AA24" s="194">
        <v>0</v>
      </c>
      <c r="AB24" s="194">
        <v>0</v>
      </c>
      <c r="AC24" s="195">
        <f t="shared" si="11"/>
        <v>0</v>
      </c>
      <c r="AD24" s="221">
        <v>0</v>
      </c>
      <c r="AE24" s="194">
        <v>0</v>
      </c>
      <c r="AF24" s="194">
        <f t="shared" si="12"/>
        <v>0</v>
      </c>
      <c r="AG24" s="194">
        <v>0</v>
      </c>
      <c r="AH24" s="194">
        <v>0</v>
      </c>
      <c r="AI24" s="194">
        <v>0</v>
      </c>
      <c r="AJ24" s="195">
        <f t="shared" si="13"/>
        <v>0</v>
      </c>
      <c r="AK24" s="196">
        <f t="shared" si="14"/>
        <v>0</v>
      </c>
      <c r="AL24" s="222">
        <v>0</v>
      </c>
      <c r="AM24" s="195">
        <f t="shared" si="15"/>
        <v>0</v>
      </c>
      <c r="AN24" s="196">
        <f t="shared" si="16"/>
        <v>0</v>
      </c>
      <c r="AO24" s="222">
        <v>0</v>
      </c>
      <c r="AP24" s="195">
        <f t="shared" si="17"/>
        <v>0</v>
      </c>
      <c r="AQ24" s="223">
        <f t="shared" si="18"/>
        <v>0</v>
      </c>
      <c r="AR24" s="222">
        <v>0</v>
      </c>
      <c r="AS24" s="195">
        <f t="shared" si="19"/>
        <v>0</v>
      </c>
      <c r="AT24" s="223">
        <f t="shared" si="20"/>
        <v>0</v>
      </c>
      <c r="AU24" s="222">
        <v>0</v>
      </c>
      <c r="AV24" s="195">
        <f t="shared" si="21"/>
        <v>0</v>
      </c>
      <c r="AW24" s="197">
        <f t="shared" si="22"/>
        <v>0</v>
      </c>
      <c r="AX24" s="197">
        <f t="shared" si="23"/>
        <v>0</v>
      </c>
    </row>
    <row r="25" spans="1:59" x14ac:dyDescent="0.15">
      <c r="A25" s="213" t="s">
        <v>188</v>
      </c>
      <c r="B25" s="26" t="s">
        <v>92</v>
      </c>
      <c r="C25" s="26" t="s">
        <v>93</v>
      </c>
      <c r="D25" s="26" t="s">
        <v>94</v>
      </c>
      <c r="E25" s="26" t="s">
        <v>76</v>
      </c>
      <c r="F25" s="26">
        <v>329</v>
      </c>
      <c r="G25" s="26">
        <v>158</v>
      </c>
      <c r="H25" s="26" t="s">
        <v>21</v>
      </c>
      <c r="I25" s="25">
        <v>40</v>
      </c>
      <c r="J25" s="28">
        <v>9</v>
      </c>
      <c r="K25" s="28" t="s">
        <v>22</v>
      </c>
      <c r="L25" s="28" t="s">
        <v>23</v>
      </c>
      <c r="M25" s="28" t="s">
        <v>24</v>
      </c>
      <c r="N25" s="26" t="s">
        <v>23</v>
      </c>
      <c r="O25" s="25" t="s">
        <v>23</v>
      </c>
      <c r="P25" s="221">
        <v>0</v>
      </c>
      <c r="Q25" s="194">
        <v>0</v>
      </c>
      <c r="R25" s="194">
        <f t="shared" si="8"/>
        <v>0</v>
      </c>
      <c r="S25" s="194">
        <v>0</v>
      </c>
      <c r="T25" s="194">
        <v>0</v>
      </c>
      <c r="U25" s="194">
        <v>0</v>
      </c>
      <c r="V25" s="195">
        <f t="shared" si="9"/>
        <v>0</v>
      </c>
      <c r="W25" s="221">
        <v>0</v>
      </c>
      <c r="X25" s="194">
        <v>0</v>
      </c>
      <c r="Y25" s="194">
        <f t="shared" si="10"/>
        <v>0</v>
      </c>
      <c r="Z25" s="194">
        <v>0</v>
      </c>
      <c r="AA25" s="194">
        <v>0</v>
      </c>
      <c r="AB25" s="194">
        <v>0</v>
      </c>
      <c r="AC25" s="195">
        <f t="shared" si="11"/>
        <v>0</v>
      </c>
      <c r="AD25" s="221">
        <v>0</v>
      </c>
      <c r="AE25" s="194">
        <v>0</v>
      </c>
      <c r="AF25" s="194">
        <f t="shared" si="12"/>
        <v>0</v>
      </c>
      <c r="AG25" s="194">
        <v>0</v>
      </c>
      <c r="AH25" s="194">
        <v>0</v>
      </c>
      <c r="AI25" s="194">
        <v>0</v>
      </c>
      <c r="AJ25" s="195">
        <f t="shared" si="13"/>
        <v>0</v>
      </c>
      <c r="AK25" s="196">
        <f t="shared" si="14"/>
        <v>0</v>
      </c>
      <c r="AL25" s="222">
        <v>0</v>
      </c>
      <c r="AM25" s="195">
        <f t="shared" si="15"/>
        <v>0</v>
      </c>
      <c r="AN25" s="196">
        <f t="shared" si="16"/>
        <v>0</v>
      </c>
      <c r="AO25" s="222">
        <v>0</v>
      </c>
      <c r="AP25" s="195">
        <f t="shared" si="17"/>
        <v>0</v>
      </c>
      <c r="AQ25" s="223">
        <f t="shared" si="18"/>
        <v>0</v>
      </c>
      <c r="AR25" s="222">
        <v>0</v>
      </c>
      <c r="AS25" s="195">
        <f t="shared" si="19"/>
        <v>0</v>
      </c>
      <c r="AT25" s="223">
        <f t="shared" si="20"/>
        <v>0</v>
      </c>
      <c r="AU25" s="222">
        <v>0</v>
      </c>
      <c r="AV25" s="195">
        <f t="shared" si="21"/>
        <v>0</v>
      </c>
      <c r="AW25" s="197">
        <f t="shared" si="22"/>
        <v>0</v>
      </c>
      <c r="AX25" s="197">
        <f t="shared" si="23"/>
        <v>0</v>
      </c>
    </row>
    <row r="26" spans="1:59" x14ac:dyDescent="0.15">
      <c r="A26" s="213" t="s">
        <v>189</v>
      </c>
      <c r="B26" s="26" t="s">
        <v>95</v>
      </c>
      <c r="C26" s="26" t="s">
        <v>96</v>
      </c>
      <c r="D26" s="26" t="s">
        <v>97</v>
      </c>
      <c r="E26" s="26" t="s">
        <v>76</v>
      </c>
      <c r="F26" s="26">
        <v>327</v>
      </c>
      <c r="G26" s="26">
        <v>147</v>
      </c>
      <c r="H26" s="26" t="s">
        <v>21</v>
      </c>
      <c r="I26" s="25">
        <v>74</v>
      </c>
      <c r="J26" s="28">
        <v>10</v>
      </c>
      <c r="K26" s="28" t="s">
        <v>22</v>
      </c>
      <c r="L26" s="28" t="s">
        <v>23</v>
      </c>
      <c r="M26" s="28" t="s">
        <v>24</v>
      </c>
      <c r="N26" s="26" t="s">
        <v>23</v>
      </c>
      <c r="O26" s="25" t="s">
        <v>23</v>
      </c>
      <c r="P26" s="221">
        <v>0</v>
      </c>
      <c r="Q26" s="194">
        <v>0</v>
      </c>
      <c r="R26" s="194">
        <f t="shared" si="8"/>
        <v>0</v>
      </c>
      <c r="S26" s="194">
        <v>0</v>
      </c>
      <c r="T26" s="194">
        <v>0</v>
      </c>
      <c r="U26" s="194">
        <v>0</v>
      </c>
      <c r="V26" s="195">
        <f t="shared" si="9"/>
        <v>0</v>
      </c>
      <c r="W26" s="221">
        <v>0</v>
      </c>
      <c r="X26" s="194">
        <v>0</v>
      </c>
      <c r="Y26" s="194">
        <f t="shared" si="10"/>
        <v>0</v>
      </c>
      <c r="Z26" s="194">
        <v>0</v>
      </c>
      <c r="AA26" s="194">
        <v>0</v>
      </c>
      <c r="AB26" s="194">
        <v>0</v>
      </c>
      <c r="AC26" s="195">
        <f t="shared" si="11"/>
        <v>0</v>
      </c>
      <c r="AD26" s="221">
        <v>0</v>
      </c>
      <c r="AE26" s="194">
        <v>0</v>
      </c>
      <c r="AF26" s="194">
        <f t="shared" si="12"/>
        <v>0</v>
      </c>
      <c r="AG26" s="194">
        <v>0</v>
      </c>
      <c r="AH26" s="194">
        <v>0</v>
      </c>
      <c r="AI26" s="194">
        <v>0</v>
      </c>
      <c r="AJ26" s="195">
        <f t="shared" si="13"/>
        <v>0</v>
      </c>
      <c r="AK26" s="196">
        <f t="shared" si="14"/>
        <v>0</v>
      </c>
      <c r="AL26" s="222">
        <v>0</v>
      </c>
      <c r="AM26" s="195">
        <f t="shared" si="15"/>
        <v>0</v>
      </c>
      <c r="AN26" s="196">
        <f t="shared" si="16"/>
        <v>0</v>
      </c>
      <c r="AO26" s="222">
        <v>0</v>
      </c>
      <c r="AP26" s="195">
        <f t="shared" si="17"/>
        <v>0</v>
      </c>
      <c r="AQ26" s="223">
        <f t="shared" si="18"/>
        <v>0</v>
      </c>
      <c r="AR26" s="222">
        <v>0</v>
      </c>
      <c r="AS26" s="195">
        <f t="shared" si="19"/>
        <v>0</v>
      </c>
      <c r="AT26" s="223">
        <f t="shared" si="20"/>
        <v>0</v>
      </c>
      <c r="AU26" s="222">
        <v>0</v>
      </c>
      <c r="AV26" s="195">
        <f t="shared" si="21"/>
        <v>0</v>
      </c>
      <c r="AW26" s="197">
        <f t="shared" si="22"/>
        <v>0</v>
      </c>
      <c r="AX26" s="197">
        <f t="shared" si="23"/>
        <v>0</v>
      </c>
    </row>
    <row r="27" spans="1:59" ht="12" thickBot="1" x14ac:dyDescent="0.2">
      <c r="A27" s="214" t="s">
        <v>190</v>
      </c>
      <c r="B27" s="215" t="s">
        <v>98</v>
      </c>
      <c r="C27" s="215" t="s">
        <v>99</v>
      </c>
      <c r="D27" s="215" t="s">
        <v>100</v>
      </c>
      <c r="E27" s="215" t="s">
        <v>76</v>
      </c>
      <c r="F27" s="215">
        <v>638</v>
      </c>
      <c r="G27" s="215">
        <v>150</v>
      </c>
      <c r="H27" s="215" t="s">
        <v>21</v>
      </c>
      <c r="I27" s="216">
        <v>77</v>
      </c>
      <c r="J27" s="217">
        <v>14</v>
      </c>
      <c r="K27" s="217" t="s">
        <v>22</v>
      </c>
      <c r="L27" s="217" t="s">
        <v>23</v>
      </c>
      <c r="M27" s="217" t="s">
        <v>24</v>
      </c>
      <c r="N27" s="215" t="s">
        <v>23</v>
      </c>
      <c r="O27" s="216" t="s">
        <v>23</v>
      </c>
      <c r="P27" s="221">
        <v>0</v>
      </c>
      <c r="Q27" s="194">
        <v>0</v>
      </c>
      <c r="R27" s="194">
        <f t="shared" si="8"/>
        <v>0</v>
      </c>
      <c r="S27" s="194">
        <v>0</v>
      </c>
      <c r="T27" s="194">
        <v>0</v>
      </c>
      <c r="U27" s="194">
        <v>0</v>
      </c>
      <c r="V27" s="195">
        <f t="shared" si="9"/>
        <v>0</v>
      </c>
      <c r="W27" s="221">
        <v>0</v>
      </c>
      <c r="X27" s="194">
        <v>0</v>
      </c>
      <c r="Y27" s="194">
        <f t="shared" si="10"/>
        <v>0</v>
      </c>
      <c r="Z27" s="194">
        <v>0</v>
      </c>
      <c r="AA27" s="194">
        <v>0</v>
      </c>
      <c r="AB27" s="194">
        <v>0</v>
      </c>
      <c r="AC27" s="195">
        <f t="shared" si="11"/>
        <v>0</v>
      </c>
      <c r="AD27" s="221">
        <v>0</v>
      </c>
      <c r="AE27" s="194">
        <v>0</v>
      </c>
      <c r="AF27" s="194">
        <f t="shared" si="12"/>
        <v>0</v>
      </c>
      <c r="AG27" s="194">
        <v>0</v>
      </c>
      <c r="AH27" s="194">
        <v>0</v>
      </c>
      <c r="AI27" s="194">
        <v>0</v>
      </c>
      <c r="AJ27" s="195">
        <f t="shared" si="13"/>
        <v>0</v>
      </c>
      <c r="AK27" s="196">
        <f t="shared" si="14"/>
        <v>0</v>
      </c>
      <c r="AL27" s="222">
        <v>0</v>
      </c>
      <c r="AM27" s="195">
        <f t="shared" si="15"/>
        <v>0</v>
      </c>
      <c r="AN27" s="196">
        <f t="shared" si="16"/>
        <v>0</v>
      </c>
      <c r="AO27" s="222">
        <v>0</v>
      </c>
      <c r="AP27" s="195">
        <f t="shared" si="17"/>
        <v>0</v>
      </c>
      <c r="AQ27" s="223">
        <f t="shared" si="18"/>
        <v>0</v>
      </c>
      <c r="AR27" s="222">
        <v>0</v>
      </c>
      <c r="AS27" s="195">
        <f t="shared" si="19"/>
        <v>0</v>
      </c>
      <c r="AT27" s="223">
        <f t="shared" si="20"/>
        <v>0</v>
      </c>
      <c r="AU27" s="222">
        <v>0</v>
      </c>
      <c r="AV27" s="195">
        <f t="shared" si="21"/>
        <v>0</v>
      </c>
      <c r="AW27" s="197">
        <f t="shared" si="22"/>
        <v>0</v>
      </c>
      <c r="AX27" s="197">
        <f t="shared" si="23"/>
        <v>0</v>
      </c>
    </row>
    <row r="28" spans="1:59" ht="15.95" customHeight="1" x14ac:dyDescent="0.15">
      <c r="L28" s="314" t="s">
        <v>221</v>
      </c>
      <c r="M28" s="315"/>
      <c r="N28" s="315"/>
      <c r="O28" s="316"/>
      <c r="P28" s="330">
        <f t="shared" ref="P28:AK28" si="24">SUM(P7:P27)</f>
        <v>0</v>
      </c>
      <c r="Q28" s="310">
        <f t="shared" si="24"/>
        <v>0</v>
      </c>
      <c r="R28" s="310">
        <f t="shared" si="24"/>
        <v>0</v>
      </c>
      <c r="S28" s="310">
        <f t="shared" si="24"/>
        <v>0</v>
      </c>
      <c r="T28" s="310">
        <f t="shared" si="24"/>
        <v>0</v>
      </c>
      <c r="U28" s="310">
        <f t="shared" si="24"/>
        <v>0</v>
      </c>
      <c r="V28" s="310">
        <f t="shared" si="24"/>
        <v>0</v>
      </c>
      <c r="W28" s="330">
        <f t="shared" si="24"/>
        <v>0</v>
      </c>
      <c r="X28" s="310">
        <f t="shared" si="24"/>
        <v>0</v>
      </c>
      <c r="Y28" s="310">
        <f t="shared" si="24"/>
        <v>0</v>
      </c>
      <c r="Z28" s="310">
        <f t="shared" si="24"/>
        <v>0</v>
      </c>
      <c r="AA28" s="310">
        <f t="shared" si="24"/>
        <v>0</v>
      </c>
      <c r="AB28" s="310">
        <f t="shared" si="24"/>
        <v>0</v>
      </c>
      <c r="AC28" s="310">
        <f t="shared" si="24"/>
        <v>0</v>
      </c>
      <c r="AD28" s="330">
        <f t="shared" si="24"/>
        <v>0</v>
      </c>
      <c r="AE28" s="310">
        <f t="shared" si="24"/>
        <v>0</v>
      </c>
      <c r="AF28" s="310">
        <f t="shared" si="24"/>
        <v>0</v>
      </c>
      <c r="AG28" s="310">
        <f t="shared" si="24"/>
        <v>0</v>
      </c>
      <c r="AH28" s="310">
        <f t="shared" si="24"/>
        <v>0</v>
      </c>
      <c r="AI28" s="310">
        <f t="shared" si="24"/>
        <v>0</v>
      </c>
      <c r="AJ28" s="310">
        <f t="shared" si="24"/>
        <v>0</v>
      </c>
      <c r="AK28" s="310">
        <f t="shared" si="24"/>
        <v>0</v>
      </c>
      <c r="AL28" s="312"/>
      <c r="AM28" s="310">
        <f>SUM(AM7:AM27)</f>
        <v>0</v>
      </c>
      <c r="AN28" s="310">
        <f>SUM(AN7:AN27)</f>
        <v>0</v>
      </c>
      <c r="AO28" s="312"/>
      <c r="AP28" s="310">
        <f>SUM(AP7:AP27)</f>
        <v>0</v>
      </c>
      <c r="AQ28" s="310">
        <f>SUM(AQ7:AQ27)</f>
        <v>0</v>
      </c>
      <c r="AR28" s="312"/>
      <c r="AS28" s="310">
        <f>SUM(AS7:AS27)</f>
        <v>0</v>
      </c>
      <c r="AT28" s="310">
        <f>SUM(AT7:AT27)</f>
        <v>0</v>
      </c>
      <c r="AU28" s="312"/>
      <c r="AV28" s="310">
        <f>SUM(AV7:AV27)</f>
        <v>0</v>
      </c>
      <c r="AW28" s="306">
        <v>0</v>
      </c>
      <c r="AX28" s="308">
        <v>0</v>
      </c>
    </row>
    <row r="29" spans="1:59" ht="51" customHeight="1" thickBot="1" x14ac:dyDescent="0.2">
      <c r="L29" s="317"/>
      <c r="M29" s="318"/>
      <c r="N29" s="318"/>
      <c r="O29" s="319"/>
      <c r="P29" s="313"/>
      <c r="Q29" s="311"/>
      <c r="R29" s="311"/>
      <c r="S29" s="311"/>
      <c r="T29" s="311"/>
      <c r="U29" s="311"/>
      <c r="V29" s="311"/>
      <c r="W29" s="313"/>
      <c r="X29" s="311"/>
      <c r="Y29" s="311"/>
      <c r="Z29" s="311"/>
      <c r="AA29" s="311"/>
      <c r="AB29" s="311"/>
      <c r="AC29" s="311"/>
      <c r="AD29" s="313"/>
      <c r="AE29" s="311"/>
      <c r="AF29" s="311"/>
      <c r="AG29" s="311"/>
      <c r="AH29" s="311"/>
      <c r="AI29" s="311"/>
      <c r="AJ29" s="311"/>
      <c r="AK29" s="311"/>
      <c r="AL29" s="313"/>
      <c r="AM29" s="311"/>
      <c r="AN29" s="311"/>
      <c r="AO29" s="313"/>
      <c r="AP29" s="311"/>
      <c r="AQ29" s="311"/>
      <c r="AR29" s="313"/>
      <c r="AS29" s="311"/>
      <c r="AT29" s="311"/>
      <c r="AU29" s="313"/>
      <c r="AV29" s="311"/>
      <c r="AW29" s="307"/>
      <c r="AX29" s="309"/>
    </row>
    <row r="30" spans="1:59" ht="51" customHeight="1" thickBot="1" x14ac:dyDescent="0.2"/>
    <row r="31" spans="1:59" ht="57" customHeight="1" thickBot="1" x14ac:dyDescent="0.2">
      <c r="BB31" s="344" t="s">
        <v>251</v>
      </c>
      <c r="BC31" s="345"/>
      <c r="BD31" s="345"/>
      <c r="BE31" s="345"/>
      <c r="BF31" s="345"/>
      <c r="BG31" s="346"/>
    </row>
    <row r="32" spans="1:59" ht="56.25" customHeight="1" thickBot="1" x14ac:dyDescent="0.2">
      <c r="P32" s="240"/>
      <c r="Q32" s="24"/>
      <c r="R32" s="24"/>
      <c r="AT32" s="332" t="s">
        <v>219</v>
      </c>
      <c r="AU32" s="333"/>
      <c r="AV32" s="333"/>
      <c r="AW32" s="333"/>
      <c r="AX32" s="333"/>
      <c r="AY32" s="334"/>
      <c r="BB32" s="353" t="s">
        <v>252</v>
      </c>
      <c r="BC32" s="354"/>
      <c r="BD32" s="354"/>
      <c r="BE32" s="354"/>
      <c r="BF32" s="354"/>
      <c r="BG32" s="355"/>
    </row>
    <row r="33" spans="16:59" ht="120" customHeight="1" thickBot="1" x14ac:dyDescent="0.2">
      <c r="AT33" s="335" t="s">
        <v>250</v>
      </c>
      <c r="AU33" s="336"/>
      <c r="AV33" s="336"/>
      <c r="AW33" s="336"/>
      <c r="AX33" s="336"/>
      <c r="AY33" s="337"/>
      <c r="BB33" s="226"/>
      <c r="BC33" s="226" t="s">
        <v>256</v>
      </c>
      <c r="BD33" s="226" t="s">
        <v>257</v>
      </c>
      <c r="BE33" s="226" t="s">
        <v>253</v>
      </c>
      <c r="BF33" s="226" t="s">
        <v>214</v>
      </c>
      <c r="BG33" s="227" t="s">
        <v>254</v>
      </c>
    </row>
    <row r="34" spans="16:59" ht="129.94999999999999" customHeight="1" thickBot="1" x14ac:dyDescent="0.2">
      <c r="P34" s="331"/>
      <c r="Q34" s="331"/>
      <c r="R34" s="331"/>
      <c r="S34" s="331"/>
      <c r="AT34" s="338"/>
      <c r="AU34" s="339"/>
      <c r="AV34" s="339"/>
      <c r="AW34" s="339"/>
      <c r="AX34" s="339"/>
      <c r="AY34" s="340"/>
      <c r="BB34" s="254" t="s">
        <v>269</v>
      </c>
      <c r="BC34" s="255">
        <v>0</v>
      </c>
      <c r="BD34" s="256">
        <v>0</v>
      </c>
      <c r="BE34" s="228">
        <f>BC34*BD34</f>
        <v>0</v>
      </c>
      <c r="BF34" s="257">
        <v>0</v>
      </c>
      <c r="BG34" s="229">
        <f>+BE34*(1+BF34)</f>
        <v>0</v>
      </c>
    </row>
    <row r="35" spans="16:59" ht="129.94999999999999" customHeight="1" thickBot="1" x14ac:dyDescent="0.2">
      <c r="AT35" s="341" t="s">
        <v>255</v>
      </c>
      <c r="AU35" s="342"/>
      <c r="AV35" s="342"/>
      <c r="AW35" s="342"/>
      <c r="AX35" s="342"/>
      <c r="AY35" s="343"/>
      <c r="BB35" s="258" t="s">
        <v>270</v>
      </c>
      <c r="BC35" s="259">
        <v>0</v>
      </c>
      <c r="BD35" s="260">
        <v>0</v>
      </c>
      <c r="BE35" s="228">
        <f>BC35*BD35</f>
        <v>0</v>
      </c>
      <c r="BF35" s="257">
        <v>0</v>
      </c>
      <c r="BG35" s="229">
        <f>+BE35*(1+BF35)</f>
        <v>0</v>
      </c>
    </row>
    <row r="36" spans="16:59" ht="78" customHeight="1" thickBot="1" x14ac:dyDescent="0.2">
      <c r="P36" s="241"/>
      <c r="Q36" s="241"/>
      <c r="R36" s="241"/>
      <c r="S36" s="241"/>
      <c r="AT36" s="341" t="s">
        <v>268</v>
      </c>
      <c r="AU36" s="342"/>
      <c r="AV36" s="342"/>
      <c r="AW36" s="342"/>
      <c r="AX36" s="342"/>
      <c r="AY36" s="343"/>
      <c r="BA36" s="243"/>
      <c r="BB36" s="261"/>
      <c r="BC36" s="347" t="s">
        <v>258</v>
      </c>
      <c r="BD36" s="231">
        <f>SUM(BD34,BD35)</f>
        <v>0</v>
      </c>
      <c r="BE36" s="349">
        <f>SUM(BE33:BE35)</f>
        <v>0</v>
      </c>
      <c r="BF36" s="351" t="s">
        <v>259</v>
      </c>
      <c r="BG36" s="308">
        <f>SUM(BG33:BG35)</f>
        <v>0</v>
      </c>
    </row>
    <row r="37" spans="16:59" ht="90.75" customHeight="1" thickBot="1" x14ac:dyDescent="0.2">
      <c r="P37" s="241"/>
      <c r="Q37" s="241"/>
      <c r="R37" s="241"/>
      <c r="S37" s="241"/>
      <c r="BA37" s="245"/>
      <c r="BB37" s="233"/>
      <c r="BC37" s="348"/>
      <c r="BD37" s="232" t="str">
        <f>IF(BD36=4000000,"CORRECT","ONJUIST AANTAL CONSUMPTIES")</f>
        <v>ONJUIST AANTAL CONSUMPTIES</v>
      </c>
      <c r="BE37" s="350"/>
      <c r="BF37" s="352"/>
      <c r="BG37" s="309"/>
    </row>
    <row r="38" spans="16:59" ht="53.25" customHeight="1" x14ac:dyDescent="0.15">
      <c r="P38" s="241"/>
      <c r="Q38" s="241"/>
      <c r="R38" s="241"/>
      <c r="S38" s="241"/>
      <c r="BA38" s="245"/>
      <c r="BB38" s="268"/>
      <c r="BC38" s="249"/>
      <c r="BD38" s="246"/>
      <c r="BE38" s="247"/>
      <c r="BF38" s="248"/>
      <c r="BG38" s="242"/>
    </row>
    <row r="39" spans="16:59" ht="58.5" customHeight="1" thickBot="1" x14ac:dyDescent="0.2">
      <c r="P39" s="241"/>
      <c r="Q39" s="241"/>
      <c r="R39" s="241"/>
      <c r="S39" s="241"/>
      <c r="BA39" s="245"/>
      <c r="BB39" s="297" t="s">
        <v>260</v>
      </c>
      <c r="BC39" s="298"/>
      <c r="BD39" s="298"/>
      <c r="BE39" s="298"/>
      <c r="BF39" s="298"/>
      <c r="BG39" s="242"/>
    </row>
    <row r="40" spans="16:59" ht="45.75" thickBot="1" x14ac:dyDescent="0.2">
      <c r="P40" s="241"/>
      <c r="Q40" s="241"/>
      <c r="R40" s="241"/>
      <c r="S40" s="241"/>
      <c r="BA40" s="250"/>
      <c r="BB40" s="261"/>
      <c r="BC40" s="226" t="s">
        <v>261</v>
      </c>
      <c r="BD40" s="226" t="s">
        <v>262</v>
      </c>
      <c r="BE40" s="226" t="s">
        <v>214</v>
      </c>
      <c r="BF40" s="234" t="s">
        <v>254</v>
      </c>
      <c r="BG40" s="242"/>
    </row>
    <row r="41" spans="16:59" ht="30" customHeight="1" thickBot="1" x14ac:dyDescent="0.2">
      <c r="BA41" s="250"/>
      <c r="BB41" s="235" t="s">
        <v>263</v>
      </c>
      <c r="BC41" s="262">
        <v>0</v>
      </c>
      <c r="BD41" s="228">
        <f>40000*0.3*BC41</f>
        <v>0</v>
      </c>
      <c r="BE41" s="236">
        <v>0</v>
      </c>
      <c r="BF41" s="229">
        <f>+BD41*(1+BE41)</f>
        <v>0</v>
      </c>
      <c r="BG41" s="242"/>
    </row>
    <row r="42" spans="16:59" ht="30" customHeight="1" thickBot="1" x14ac:dyDescent="0.2">
      <c r="BB42" s="237" t="s">
        <v>264</v>
      </c>
      <c r="BC42" s="263">
        <v>0</v>
      </c>
      <c r="BD42" s="228">
        <f>40000*0.25*BC42</f>
        <v>0</v>
      </c>
      <c r="BE42" s="238">
        <v>0</v>
      </c>
      <c r="BF42" s="229">
        <f t="shared" ref="BF42:BF43" si="25">+BD42*(1+BE42)</f>
        <v>0</v>
      </c>
      <c r="BG42" s="242"/>
    </row>
    <row r="43" spans="16:59" ht="30" customHeight="1" thickBot="1" x14ac:dyDescent="0.2">
      <c r="BA43" s="251"/>
      <c r="BB43" s="237" t="s">
        <v>265</v>
      </c>
      <c r="BC43" s="263">
        <v>0</v>
      </c>
      <c r="BD43" s="228">
        <f>40000*0.4*BC43</f>
        <v>0</v>
      </c>
      <c r="BE43" s="238">
        <v>0</v>
      </c>
      <c r="BF43" s="229">
        <f t="shared" si="25"/>
        <v>0</v>
      </c>
      <c r="BG43" s="242"/>
    </row>
    <row r="44" spans="16:59" ht="30" customHeight="1" x14ac:dyDescent="0.15">
      <c r="BB44" s="230"/>
      <c r="BC44" s="347" t="s">
        <v>266</v>
      </c>
      <c r="BD44" s="364">
        <f>SUM(BD41:BD43)</f>
        <v>0</v>
      </c>
      <c r="BE44" s="351" t="s">
        <v>259</v>
      </c>
      <c r="BF44" s="366">
        <f>SUM(BF41:BF43)</f>
        <v>0</v>
      </c>
      <c r="BG44" s="242"/>
    </row>
    <row r="45" spans="16:59" ht="30" customHeight="1" thickBot="1" x14ac:dyDescent="0.2">
      <c r="BB45" s="233"/>
      <c r="BC45" s="348"/>
      <c r="BD45" s="365"/>
      <c r="BE45" s="352"/>
      <c r="BF45" s="309"/>
      <c r="BG45" s="242"/>
    </row>
    <row r="46" spans="16:59" ht="30" customHeight="1" thickBot="1" x14ac:dyDescent="0.2">
      <c r="BB46" s="269"/>
      <c r="BC46" s="246"/>
      <c r="BD46" s="252"/>
      <c r="BE46" s="248"/>
      <c r="BG46" s="242"/>
    </row>
    <row r="47" spans="16:59" ht="23.25" thickBot="1" x14ac:dyDescent="0.2">
      <c r="BA47" s="250"/>
      <c r="BB47" s="224" t="s">
        <v>216</v>
      </c>
      <c r="BC47" s="239"/>
      <c r="BD47" s="225"/>
      <c r="BE47" s="264" t="s">
        <v>217</v>
      </c>
      <c r="BF47" s="226" t="s">
        <v>214</v>
      </c>
      <c r="BG47" s="264" t="s">
        <v>218</v>
      </c>
    </row>
    <row r="48" spans="16:59" ht="66.75" customHeight="1" thickBot="1" x14ac:dyDescent="0.2">
      <c r="BB48" s="367" t="s">
        <v>2</v>
      </c>
      <c r="BC48" s="368"/>
      <c r="BD48" s="369"/>
      <c r="BE48" s="265">
        <v>0</v>
      </c>
      <c r="BF48" s="266">
        <v>0</v>
      </c>
      <c r="BG48" s="267">
        <f>+BE48*(1+BF48)</f>
        <v>0</v>
      </c>
    </row>
    <row r="49" spans="53:62" ht="12" thickBot="1" x14ac:dyDescent="0.2">
      <c r="BB49" s="253"/>
      <c r="BC49" s="253"/>
      <c r="BD49" s="253"/>
      <c r="BE49" s="244"/>
      <c r="BF49" s="244"/>
      <c r="BG49" s="244"/>
    </row>
    <row r="50" spans="53:62" ht="63.95" customHeight="1" x14ac:dyDescent="0.15">
      <c r="BB50" s="244"/>
      <c r="BC50" s="244"/>
      <c r="BD50" s="244"/>
      <c r="BE50" s="246"/>
      <c r="BF50" s="252"/>
      <c r="BG50" s="302" t="s">
        <v>267</v>
      </c>
      <c r="BH50" s="303"/>
      <c r="BI50" s="356">
        <f>AW28+BE36+BD44</f>
        <v>0</v>
      </c>
      <c r="BJ50" s="357"/>
    </row>
    <row r="51" spans="53:62" ht="45.95" customHeight="1" thickBot="1" x14ac:dyDescent="0.2">
      <c r="BA51" s="301"/>
      <c r="BB51" s="301"/>
      <c r="BC51" s="253"/>
      <c r="BD51" s="244"/>
      <c r="BE51" s="244"/>
      <c r="BG51" s="304"/>
      <c r="BH51" s="305"/>
      <c r="BI51" s="358"/>
      <c r="BJ51" s="359"/>
    </row>
    <row r="52" spans="53:62" ht="52.5" customHeight="1" x14ac:dyDescent="0.15">
      <c r="BA52" s="299"/>
      <c r="BB52" s="299"/>
      <c r="BC52" s="244"/>
      <c r="BD52" s="24"/>
      <c r="BE52" s="24"/>
      <c r="BG52" s="302" t="s">
        <v>271</v>
      </c>
      <c r="BH52" s="303"/>
      <c r="BI52" s="360">
        <f>AX28+BG36+BF44</f>
        <v>0</v>
      </c>
      <c r="BJ52" s="361"/>
    </row>
    <row r="53" spans="53:62" ht="38.25" customHeight="1" thickBot="1" x14ac:dyDescent="0.2">
      <c r="BG53" s="304"/>
      <c r="BH53" s="305"/>
      <c r="BI53" s="362"/>
      <c r="BJ53" s="363"/>
    </row>
    <row r="54" spans="53:62" ht="38.25" customHeight="1" x14ac:dyDescent="0.15">
      <c r="BE54" s="299"/>
      <c r="BF54" s="299"/>
      <c r="BG54" s="300"/>
      <c r="BH54" s="300"/>
    </row>
    <row r="55" spans="53:62" x14ac:dyDescent="0.15">
      <c r="BE55" s="299"/>
      <c r="BF55" s="299"/>
      <c r="BG55" s="300"/>
      <c r="BH55" s="300"/>
    </row>
    <row r="56" spans="53:62" ht="27" customHeight="1" x14ac:dyDescent="0.15">
      <c r="BE56" s="299"/>
      <c r="BF56" s="299"/>
      <c r="BG56" s="300"/>
      <c r="BH56" s="300"/>
    </row>
    <row r="57" spans="53:62" ht="38.25" customHeight="1" x14ac:dyDescent="0.15">
      <c r="BE57" s="299"/>
      <c r="BF57" s="299"/>
      <c r="BG57" s="300"/>
      <c r="BH57" s="300"/>
    </row>
  </sheetData>
  <autoFilter ref="A6:AV6" xr:uid="{07F48055-C3FC-4C27-9AEC-2EBC6E9F416E}">
    <sortState xmlns:xlrd2="http://schemas.microsoft.com/office/spreadsheetml/2017/richdata2" ref="A7:AV32">
      <sortCondition ref="B6"/>
    </sortState>
  </autoFilter>
  <mergeCells count="69">
    <mergeCell ref="BI50:BJ51"/>
    <mergeCell ref="BG52:BH53"/>
    <mergeCell ref="BI52:BJ53"/>
    <mergeCell ref="BC44:BC45"/>
    <mergeCell ref="BD44:BD45"/>
    <mergeCell ref="BE44:BE45"/>
    <mergeCell ref="BF44:BF45"/>
    <mergeCell ref="BB48:BD48"/>
    <mergeCell ref="BB31:BG31"/>
    <mergeCell ref="BC36:BC37"/>
    <mergeCell ref="BE36:BE37"/>
    <mergeCell ref="BF36:BF37"/>
    <mergeCell ref="BG36:BG37"/>
    <mergeCell ref="BB32:BG32"/>
    <mergeCell ref="P34:S34"/>
    <mergeCell ref="AT32:AY32"/>
    <mergeCell ref="AT33:AY34"/>
    <mergeCell ref="AT35:AY35"/>
    <mergeCell ref="AT36:AY36"/>
    <mergeCell ref="X28:X29"/>
    <mergeCell ref="Y28:Y29"/>
    <mergeCell ref="Z28:Z29"/>
    <mergeCell ref="AM28:AM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L28:O29"/>
    <mergeCell ref="P4:AX4"/>
    <mergeCell ref="P5:V5"/>
    <mergeCell ref="W5:AC5"/>
    <mergeCell ref="AD5:AJ5"/>
    <mergeCell ref="AK5:AV5"/>
    <mergeCell ref="AW5:AX5"/>
    <mergeCell ref="AA28:AA29"/>
    <mergeCell ref="P28:P29"/>
    <mergeCell ref="Q28:Q29"/>
    <mergeCell ref="R28:R29"/>
    <mergeCell ref="S28:S29"/>
    <mergeCell ref="T28:T29"/>
    <mergeCell ref="U28:U29"/>
    <mergeCell ref="V28:V29"/>
    <mergeCell ref="W28:W29"/>
    <mergeCell ref="AW28:AW29"/>
    <mergeCell ref="AX28:AX29"/>
    <mergeCell ref="AV28:AV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BB39:BF39"/>
    <mergeCell ref="BE54:BF55"/>
    <mergeCell ref="BG54:BH55"/>
    <mergeCell ref="BE56:BF57"/>
    <mergeCell ref="BG56:BH57"/>
    <mergeCell ref="BA51:BB51"/>
    <mergeCell ref="BA52:BB52"/>
    <mergeCell ref="BG50:BH51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87F4-E5B5-4CED-90F2-247A478165B9}">
  <dimension ref="A1:C6"/>
  <sheetViews>
    <sheetView workbookViewId="0">
      <selection activeCell="A18" sqref="A18"/>
    </sheetView>
  </sheetViews>
  <sheetFormatPr defaultRowHeight="15" x14ac:dyDescent="0.25"/>
  <cols>
    <col min="1" max="1" width="45.85546875" bestFit="1" customWidth="1"/>
    <col min="2" max="2" width="18.85546875" customWidth="1"/>
    <col min="3" max="3" width="29.7109375" customWidth="1"/>
  </cols>
  <sheetData>
    <row r="1" spans="1:3" ht="34.5" customHeight="1" thickBot="1" x14ac:dyDescent="0.3">
      <c r="A1" s="169" t="s">
        <v>220</v>
      </c>
    </row>
    <row r="2" spans="1:3" x14ac:dyDescent="0.25">
      <c r="A2" s="170"/>
      <c r="B2" s="172" t="s">
        <v>201</v>
      </c>
      <c r="C2" s="173" t="s">
        <v>202</v>
      </c>
    </row>
    <row r="3" spans="1:3" x14ac:dyDescent="0.25">
      <c r="A3" s="160" t="str">
        <f>'Vaste aanneemsommen locaties'!$B$24</f>
        <v>Totaal aanneemsommern perceel 2 Noordwest</v>
      </c>
      <c r="B3" s="174">
        <f>'Vaste aanneemsommen locaties'!$E$24</f>
        <v>0</v>
      </c>
      <c r="C3" s="175">
        <f>'Vaste aanneemsommen locaties'!$F$24</f>
        <v>0</v>
      </c>
    </row>
    <row r="4" spans="1:3" ht="15.75" thickBot="1" x14ac:dyDescent="0.3">
      <c r="A4" s="162" t="str">
        <f>Drankenvoorzieningen!$L$28</f>
        <v>Totalen drankenvoorziening perceel 2 Noordwest</v>
      </c>
      <c r="B4" s="176">
        <f>Drankenvoorzieningen!$AU$28</f>
        <v>0</v>
      </c>
      <c r="C4" s="177">
        <f>Drankenvoorzieningen!$AV$28</f>
        <v>0</v>
      </c>
    </row>
    <row r="5" spans="1:3" ht="15.75" thickBot="1" x14ac:dyDescent="0.3">
      <c r="B5" s="178"/>
      <c r="C5" s="178"/>
    </row>
    <row r="6" spans="1:3" ht="58.5" customHeight="1" thickBot="1" x14ac:dyDescent="0.35">
      <c r="A6" s="171" t="s">
        <v>224</v>
      </c>
      <c r="B6" s="179"/>
      <c r="C6" s="180">
        <f>SUM(C3:C4)</f>
        <v>0</v>
      </c>
    </row>
  </sheetData>
  <pageMargins left="0.7" right="0.7" top="0.75" bottom="0.75" header="0.3" footer="0.3"/>
  <headerFooter>
    <oddFooter>&amp;L_x000D_&amp;1#&amp;"Calibri"&amp;10&amp;K000000 Intern gebruik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8055-C3FC-4C27-9AEC-2EBC6E9F416E}">
  <dimension ref="A1:S27"/>
  <sheetViews>
    <sheetView workbookViewId="0">
      <selection activeCell="F37" sqref="F37"/>
    </sheetView>
  </sheetViews>
  <sheetFormatPr defaultColWidth="8.7109375" defaultRowHeight="11.25" x14ac:dyDescent="0.15"/>
  <cols>
    <col min="1" max="1" width="12.85546875" style="2" customWidth="1"/>
    <col min="2" max="2" width="17.28515625" style="2" customWidth="1"/>
    <col min="3" max="3" width="49.7109375" style="2" bestFit="1" customWidth="1"/>
    <col min="4" max="4" width="31.140625" style="2" bestFit="1" customWidth="1"/>
    <col min="5" max="5" width="19.5703125" style="2" customWidth="1"/>
    <col min="6" max="6" width="28.42578125" style="2" customWidth="1"/>
    <col min="7" max="7" width="13.28515625" style="2" bestFit="1" customWidth="1"/>
    <col min="8" max="8" width="8.7109375" style="2" bestFit="1" customWidth="1"/>
    <col min="9" max="9" width="19.42578125" style="2" bestFit="1" customWidth="1"/>
    <col min="10" max="11" width="10.7109375" style="2" customWidth="1"/>
    <col min="12" max="12" width="50.140625" style="2" bestFit="1" customWidth="1"/>
    <col min="13" max="13" width="10.7109375" style="2" customWidth="1"/>
    <col min="14" max="14" width="14" style="2" customWidth="1"/>
    <col min="15" max="15" width="8.5703125" style="2" bestFit="1" customWidth="1"/>
    <col min="16" max="16" width="8.85546875" style="2" bestFit="1" customWidth="1"/>
    <col min="17" max="17" width="10.140625" style="2" bestFit="1" customWidth="1"/>
    <col min="18" max="18" width="13.7109375" style="2" customWidth="1"/>
    <col min="19" max="19" width="42" style="2" bestFit="1" customWidth="1"/>
    <col min="20" max="16384" width="8.7109375" style="2"/>
  </cols>
  <sheetData>
    <row r="1" spans="1:19" ht="11.25" customHeight="1" x14ac:dyDescent="0.15">
      <c r="A1" s="370" t="s">
        <v>226</v>
      </c>
      <c r="B1" s="371"/>
      <c r="C1" s="371"/>
      <c r="D1" s="372"/>
      <c r="E1" s="12"/>
      <c r="F1" s="12"/>
      <c r="I1" s="3"/>
      <c r="J1" s="4"/>
      <c r="K1" s="5"/>
      <c r="M1" s="6"/>
      <c r="N1" s="7"/>
      <c r="O1" s="7"/>
      <c r="P1" s="7"/>
      <c r="R1" s="4"/>
    </row>
    <row r="2" spans="1:19" ht="15" x14ac:dyDescent="0.15">
      <c r="A2" s="373"/>
      <c r="B2" s="374"/>
      <c r="C2" s="374"/>
      <c r="D2" s="375"/>
      <c r="E2" s="12"/>
      <c r="F2" s="12"/>
      <c r="G2" s="8"/>
      <c r="H2" s="9"/>
      <c r="I2" s="3"/>
      <c r="J2" s="4"/>
      <c r="K2" s="5"/>
      <c r="M2" s="6"/>
      <c r="N2" s="7"/>
      <c r="O2" s="7"/>
      <c r="P2" s="7"/>
      <c r="R2" s="4"/>
    </row>
    <row r="3" spans="1:19" ht="15" x14ac:dyDescent="0.15">
      <c r="A3" s="376" t="s">
        <v>225</v>
      </c>
      <c r="B3" s="377"/>
      <c r="C3" s="377"/>
      <c r="D3" s="378"/>
      <c r="E3" s="12"/>
      <c r="F3" s="12"/>
      <c r="G3" s="10"/>
      <c r="H3" s="11"/>
      <c r="I3" s="3"/>
      <c r="J3" s="4"/>
      <c r="K3" s="5"/>
      <c r="M3" s="6"/>
      <c r="N3" s="7"/>
      <c r="O3" s="7"/>
      <c r="P3" s="7"/>
      <c r="R3" s="4"/>
    </row>
    <row r="4" spans="1:19" ht="15.75" thickBot="1" x14ac:dyDescent="0.2">
      <c r="A4" s="379"/>
      <c r="B4" s="380"/>
      <c r="C4" s="380"/>
      <c r="D4" s="381"/>
      <c r="E4" s="12"/>
      <c r="F4" s="12"/>
      <c r="G4" s="9"/>
      <c r="I4" s="3"/>
      <c r="J4" s="4"/>
      <c r="K4" s="5"/>
      <c r="M4" s="6"/>
      <c r="N4" s="7"/>
      <c r="O4" s="7"/>
      <c r="P4" s="7"/>
      <c r="R4" s="4"/>
    </row>
    <row r="5" spans="1:19" s="17" customFormat="1" x14ac:dyDescent="0.15">
      <c r="A5" s="13"/>
      <c r="B5" s="13"/>
      <c r="C5" s="14"/>
      <c r="D5" s="15"/>
      <c r="E5" s="15"/>
      <c r="F5" s="15"/>
      <c r="G5" s="16"/>
      <c r="I5" s="18"/>
      <c r="J5" s="19"/>
      <c r="K5" s="20"/>
      <c r="M5" s="21"/>
      <c r="N5" s="22"/>
      <c r="O5" s="22"/>
      <c r="P5" s="22"/>
      <c r="R5" s="19"/>
    </row>
    <row r="6" spans="1:19" s="24" customFormat="1" ht="67.5" x14ac:dyDescent="0.25">
      <c r="A6" s="188" t="s">
        <v>3</v>
      </c>
      <c r="B6" s="188" t="s">
        <v>191</v>
      </c>
      <c r="C6" s="188" t="s">
        <v>4</v>
      </c>
      <c r="D6" s="188" t="s">
        <v>5</v>
      </c>
      <c r="E6" s="188" t="s">
        <v>6</v>
      </c>
      <c r="F6" s="188" t="s">
        <v>7</v>
      </c>
      <c r="G6" s="189" t="s">
        <v>123</v>
      </c>
      <c r="H6" s="23" t="s">
        <v>8</v>
      </c>
      <c r="I6" s="188" t="s">
        <v>9</v>
      </c>
      <c r="J6" s="190" t="s">
        <v>10</v>
      </c>
      <c r="K6" s="192" t="s">
        <v>11</v>
      </c>
      <c r="L6" s="191" t="s">
        <v>12</v>
      </c>
      <c r="M6" s="190" t="s">
        <v>13</v>
      </c>
      <c r="N6" s="190" t="s">
        <v>14</v>
      </c>
      <c r="O6" s="190" t="s">
        <v>15</v>
      </c>
      <c r="P6" s="190" t="s">
        <v>16</v>
      </c>
      <c r="Q6" s="191" t="s">
        <v>17</v>
      </c>
      <c r="R6" s="193" t="s">
        <v>18</v>
      </c>
      <c r="S6" s="188" t="s">
        <v>19</v>
      </c>
    </row>
    <row r="7" spans="1:19" x14ac:dyDescent="0.15">
      <c r="A7" s="149" t="s">
        <v>171</v>
      </c>
      <c r="B7" s="26" t="s">
        <v>194</v>
      </c>
      <c r="C7" s="26" t="s">
        <v>27</v>
      </c>
      <c r="D7" s="26" t="s">
        <v>28</v>
      </c>
      <c r="E7" s="26" t="s">
        <v>29</v>
      </c>
      <c r="F7" s="26" t="s">
        <v>30</v>
      </c>
      <c r="G7" s="1">
        <v>393</v>
      </c>
      <c r="H7" s="26">
        <v>143</v>
      </c>
      <c r="I7" s="26" t="s">
        <v>31</v>
      </c>
      <c r="J7" s="25"/>
      <c r="K7" s="27"/>
      <c r="L7" s="26" t="s">
        <v>23</v>
      </c>
      <c r="M7" s="28">
        <v>15</v>
      </c>
      <c r="N7" s="28" t="s">
        <v>22</v>
      </c>
      <c r="O7" s="28" t="s">
        <v>23</v>
      </c>
      <c r="P7" s="28" t="s">
        <v>24</v>
      </c>
      <c r="Q7" s="26" t="s">
        <v>23</v>
      </c>
      <c r="R7" s="25" t="s">
        <v>23</v>
      </c>
      <c r="S7" s="26"/>
    </row>
    <row r="8" spans="1:19" x14ac:dyDescent="0.15">
      <c r="A8" s="149" t="s">
        <v>172</v>
      </c>
      <c r="B8" s="26" t="s">
        <v>192</v>
      </c>
      <c r="C8" s="26" t="s">
        <v>32</v>
      </c>
      <c r="D8" s="26" t="s">
        <v>33</v>
      </c>
      <c r="E8" s="26" t="s">
        <v>34</v>
      </c>
      <c r="F8" s="26" t="s">
        <v>35</v>
      </c>
      <c r="G8" s="1">
        <v>2473</v>
      </c>
      <c r="H8" s="26">
        <v>1024</v>
      </c>
      <c r="I8" s="26" t="s">
        <v>36</v>
      </c>
      <c r="J8" s="25">
        <v>321</v>
      </c>
      <c r="K8" s="27">
        <v>4.01</v>
      </c>
      <c r="L8" s="29" t="s">
        <v>37</v>
      </c>
      <c r="M8" s="28">
        <v>58</v>
      </c>
      <c r="N8" s="28" t="s">
        <v>22</v>
      </c>
      <c r="O8" s="28" t="s">
        <v>23</v>
      </c>
      <c r="P8" s="28" t="s">
        <v>24</v>
      </c>
      <c r="Q8" s="26" t="s">
        <v>23</v>
      </c>
      <c r="R8" s="25" t="s">
        <v>26</v>
      </c>
      <c r="S8" s="26"/>
    </row>
    <row r="9" spans="1:19" x14ac:dyDescent="0.15">
      <c r="A9" s="149" t="s">
        <v>173</v>
      </c>
      <c r="B9" s="26" t="s">
        <v>193</v>
      </c>
      <c r="C9" s="26" t="s">
        <v>38</v>
      </c>
      <c r="D9" s="26" t="s">
        <v>39</v>
      </c>
      <c r="E9" s="26" t="s">
        <v>40</v>
      </c>
      <c r="F9" s="26" t="s">
        <v>35</v>
      </c>
      <c r="G9" s="1">
        <v>698</v>
      </c>
      <c r="H9" s="26">
        <v>127</v>
      </c>
      <c r="I9" s="26" t="s">
        <v>36</v>
      </c>
      <c r="J9" s="25">
        <v>55</v>
      </c>
      <c r="K9" s="27">
        <v>3.78</v>
      </c>
      <c r="L9" s="26" t="s">
        <v>41</v>
      </c>
      <c r="M9" s="28">
        <v>23</v>
      </c>
      <c r="N9" s="28" t="s">
        <v>36</v>
      </c>
      <c r="O9" s="28" t="s">
        <v>26</v>
      </c>
      <c r="P9" s="28">
        <v>510</v>
      </c>
      <c r="Q9" s="26" t="s">
        <v>26</v>
      </c>
      <c r="R9" s="25" t="s">
        <v>26</v>
      </c>
      <c r="S9" s="29" t="s">
        <v>42</v>
      </c>
    </row>
    <row r="10" spans="1:19" x14ac:dyDescent="0.15">
      <c r="A10" s="149" t="s">
        <v>174</v>
      </c>
      <c r="B10" s="26" t="s">
        <v>195</v>
      </c>
      <c r="C10" s="30" t="s">
        <v>44</v>
      </c>
      <c r="D10" s="30" t="s">
        <v>45</v>
      </c>
      <c r="E10" s="30" t="s">
        <v>46</v>
      </c>
      <c r="F10" s="30" t="s">
        <v>43</v>
      </c>
      <c r="G10" s="30">
        <v>1233</v>
      </c>
      <c r="H10" s="26">
        <v>639</v>
      </c>
      <c r="I10" s="26"/>
      <c r="J10" s="25">
        <v>146</v>
      </c>
      <c r="K10" s="27">
        <v>4.2</v>
      </c>
      <c r="L10" s="26"/>
      <c r="M10" s="28">
        <v>46</v>
      </c>
      <c r="N10" s="28" t="s">
        <v>21</v>
      </c>
      <c r="O10" s="28" t="s">
        <v>23</v>
      </c>
      <c r="P10" s="28">
        <v>292</v>
      </c>
      <c r="Q10" s="26" t="s">
        <v>23</v>
      </c>
      <c r="R10" s="25" t="s">
        <v>21</v>
      </c>
      <c r="S10" s="26"/>
    </row>
    <row r="11" spans="1:19" x14ac:dyDescent="0.15">
      <c r="A11" s="149" t="s">
        <v>175</v>
      </c>
      <c r="B11" s="26" t="s">
        <v>193</v>
      </c>
      <c r="C11" s="26" t="s">
        <v>48</v>
      </c>
      <c r="D11" s="26" t="s">
        <v>49</v>
      </c>
      <c r="E11" s="26" t="s">
        <v>50</v>
      </c>
      <c r="F11" s="26" t="s">
        <v>47</v>
      </c>
      <c r="G11" s="26">
        <v>54</v>
      </c>
      <c r="H11" s="26">
        <v>15</v>
      </c>
      <c r="I11" s="26" t="s">
        <v>25</v>
      </c>
      <c r="J11" s="25"/>
      <c r="K11" s="27"/>
      <c r="L11" s="26"/>
      <c r="M11" s="28">
        <v>2</v>
      </c>
      <c r="N11" s="28" t="s">
        <v>22</v>
      </c>
      <c r="O11" s="28" t="s">
        <v>23</v>
      </c>
      <c r="P11" s="28" t="s">
        <v>24</v>
      </c>
      <c r="Q11" s="26" t="s">
        <v>23</v>
      </c>
      <c r="R11" s="25" t="s">
        <v>23</v>
      </c>
      <c r="S11" s="26"/>
    </row>
    <row r="12" spans="1:19" x14ac:dyDescent="0.15">
      <c r="A12" s="149" t="s">
        <v>176</v>
      </c>
      <c r="B12" s="26" t="s">
        <v>194</v>
      </c>
      <c r="C12" s="26" t="s">
        <v>51</v>
      </c>
      <c r="D12" s="26" t="s">
        <v>52</v>
      </c>
      <c r="E12" s="26" t="s">
        <v>53</v>
      </c>
      <c r="F12" s="26" t="s">
        <v>54</v>
      </c>
      <c r="G12" s="26">
        <v>269</v>
      </c>
      <c r="H12" s="26">
        <v>161</v>
      </c>
      <c r="I12" s="26" t="s">
        <v>21</v>
      </c>
      <c r="J12" s="25">
        <v>65</v>
      </c>
      <c r="K12" s="27">
        <v>4.1399999999999997</v>
      </c>
      <c r="L12" s="26"/>
      <c r="M12" s="28">
        <v>16</v>
      </c>
      <c r="N12" s="28" t="s">
        <v>22</v>
      </c>
      <c r="O12" s="28" t="s">
        <v>23</v>
      </c>
      <c r="P12" s="28" t="s">
        <v>24</v>
      </c>
      <c r="Q12" s="26" t="s">
        <v>23</v>
      </c>
      <c r="R12" s="25" t="s">
        <v>23</v>
      </c>
      <c r="S12" s="26"/>
    </row>
    <row r="13" spans="1:19" x14ac:dyDescent="0.15">
      <c r="A13" s="149" t="s">
        <v>177</v>
      </c>
      <c r="B13" s="26" t="s">
        <v>192</v>
      </c>
      <c r="C13" s="26" t="s">
        <v>55</v>
      </c>
      <c r="D13" s="26" t="s">
        <v>56</v>
      </c>
      <c r="E13" s="26" t="s">
        <v>57</v>
      </c>
      <c r="F13" s="26" t="s">
        <v>58</v>
      </c>
      <c r="G13" s="26">
        <v>197</v>
      </c>
      <c r="H13" s="26">
        <v>70</v>
      </c>
      <c r="I13" s="26" t="s">
        <v>25</v>
      </c>
      <c r="J13" s="25"/>
      <c r="K13" s="27"/>
      <c r="L13" s="26"/>
      <c r="M13" s="28">
        <v>6</v>
      </c>
      <c r="N13" s="28" t="s">
        <v>22</v>
      </c>
      <c r="O13" s="28" t="s">
        <v>23</v>
      </c>
      <c r="P13" s="28" t="s">
        <v>24</v>
      </c>
      <c r="Q13" s="26" t="s">
        <v>23</v>
      </c>
      <c r="R13" s="25" t="s">
        <v>23</v>
      </c>
      <c r="S13" s="26"/>
    </row>
    <row r="14" spans="1:19" x14ac:dyDescent="0.15">
      <c r="A14" s="149" t="s">
        <v>178</v>
      </c>
      <c r="B14" s="26" t="s">
        <v>194</v>
      </c>
      <c r="C14" s="26" t="s">
        <v>59</v>
      </c>
      <c r="D14" s="26" t="s">
        <v>60</v>
      </c>
      <c r="E14" s="26" t="s">
        <v>61</v>
      </c>
      <c r="F14" s="26" t="s">
        <v>62</v>
      </c>
      <c r="G14" s="26">
        <v>512</v>
      </c>
      <c r="H14" s="26">
        <v>376</v>
      </c>
      <c r="I14" s="26" t="s">
        <v>21</v>
      </c>
      <c r="J14" s="25">
        <v>71</v>
      </c>
      <c r="K14" s="27">
        <v>3.6</v>
      </c>
      <c r="L14" s="26"/>
      <c r="M14" s="28">
        <v>22</v>
      </c>
      <c r="N14" s="28" t="s">
        <v>22</v>
      </c>
      <c r="O14" s="28" t="s">
        <v>23</v>
      </c>
      <c r="P14" s="28" t="s">
        <v>24</v>
      </c>
      <c r="Q14" s="26" t="s">
        <v>23</v>
      </c>
      <c r="R14" s="25" t="s">
        <v>23</v>
      </c>
      <c r="S14" s="26"/>
    </row>
    <row r="15" spans="1:19" x14ac:dyDescent="0.15">
      <c r="A15" s="149" t="s">
        <v>179</v>
      </c>
      <c r="B15" s="26" t="s">
        <v>194</v>
      </c>
      <c r="C15" s="26" t="s">
        <v>63</v>
      </c>
      <c r="D15" s="26" t="s">
        <v>64</v>
      </c>
      <c r="E15" s="26" t="s">
        <v>65</v>
      </c>
      <c r="F15" s="26" t="s">
        <v>62</v>
      </c>
      <c r="G15" s="26">
        <v>150</v>
      </c>
      <c r="H15" s="26">
        <v>66</v>
      </c>
      <c r="I15" s="26" t="s">
        <v>25</v>
      </c>
      <c r="J15" s="25"/>
      <c r="K15" s="27"/>
      <c r="L15" s="26"/>
      <c r="M15" s="28">
        <v>5</v>
      </c>
      <c r="N15" s="28" t="s">
        <v>22</v>
      </c>
      <c r="O15" s="28" t="s">
        <v>23</v>
      </c>
      <c r="P15" s="28" t="s">
        <v>24</v>
      </c>
      <c r="Q15" s="26" t="s">
        <v>23</v>
      </c>
      <c r="R15" s="25" t="s">
        <v>23</v>
      </c>
      <c r="S15" s="26"/>
    </row>
    <row r="16" spans="1:19" x14ac:dyDescent="0.15">
      <c r="A16" s="149">
        <v>111801</v>
      </c>
      <c r="B16" s="26" t="s">
        <v>194</v>
      </c>
      <c r="C16" s="26" t="s">
        <v>66</v>
      </c>
      <c r="D16" s="26" t="s">
        <v>67</v>
      </c>
      <c r="E16" s="26" t="s">
        <v>68</v>
      </c>
      <c r="F16" s="26" t="s">
        <v>62</v>
      </c>
      <c r="G16" s="26">
        <v>243</v>
      </c>
      <c r="H16" s="26">
        <v>258</v>
      </c>
      <c r="I16" s="26" t="s">
        <v>21</v>
      </c>
      <c r="J16" s="25">
        <v>21</v>
      </c>
      <c r="K16" s="27">
        <v>3.49</v>
      </c>
      <c r="L16" s="26" t="s">
        <v>23</v>
      </c>
      <c r="M16" s="28">
        <v>16</v>
      </c>
      <c r="N16" s="28" t="s">
        <v>22</v>
      </c>
      <c r="O16" s="28" t="s">
        <v>23</v>
      </c>
      <c r="P16" s="28" t="s">
        <v>24</v>
      </c>
      <c r="Q16" s="26" t="s">
        <v>23</v>
      </c>
      <c r="R16" s="25" t="s">
        <v>23</v>
      </c>
      <c r="S16" s="26" t="s">
        <v>234</v>
      </c>
    </row>
    <row r="17" spans="1:19" x14ac:dyDescent="0.15">
      <c r="A17" s="149" t="s">
        <v>181</v>
      </c>
      <c r="B17" s="26" t="s">
        <v>194</v>
      </c>
      <c r="C17" s="26" t="s">
        <v>69</v>
      </c>
      <c r="D17" s="26" t="s">
        <v>70</v>
      </c>
      <c r="E17" s="26" t="s">
        <v>71</v>
      </c>
      <c r="F17" s="26" t="s">
        <v>72</v>
      </c>
      <c r="G17" s="26">
        <v>100</v>
      </c>
      <c r="H17" s="26"/>
      <c r="I17" s="26" t="s">
        <v>25</v>
      </c>
      <c r="J17" s="25"/>
      <c r="K17" s="27"/>
      <c r="L17" s="26"/>
      <c r="M17" s="28">
        <v>5</v>
      </c>
      <c r="N17" s="28" t="s">
        <v>22</v>
      </c>
      <c r="O17" s="28" t="s">
        <v>23</v>
      </c>
      <c r="P17" s="28" t="s">
        <v>24</v>
      </c>
      <c r="Q17" s="26" t="s">
        <v>23</v>
      </c>
      <c r="R17" s="25" t="s">
        <v>23</v>
      </c>
      <c r="S17" s="26"/>
    </row>
    <row r="18" spans="1:19" x14ac:dyDescent="0.15">
      <c r="A18" s="149" t="s">
        <v>183</v>
      </c>
      <c r="B18" s="26" t="s">
        <v>196</v>
      </c>
      <c r="C18" s="26" t="s">
        <v>77</v>
      </c>
      <c r="D18" s="26" t="s">
        <v>78</v>
      </c>
      <c r="E18" s="26" t="s">
        <v>79</v>
      </c>
      <c r="F18" s="26" t="s">
        <v>76</v>
      </c>
      <c r="G18" s="26">
        <v>407</v>
      </c>
      <c r="H18" s="26">
        <v>180</v>
      </c>
      <c r="I18" s="26" t="s">
        <v>21</v>
      </c>
      <c r="J18" s="25">
        <v>93</v>
      </c>
      <c r="K18" s="27">
        <v>4.12</v>
      </c>
      <c r="L18" s="26"/>
      <c r="M18" s="28">
        <v>7</v>
      </c>
      <c r="N18" s="28" t="s">
        <v>80</v>
      </c>
      <c r="O18" s="28" t="s">
        <v>26</v>
      </c>
      <c r="P18" s="28">
        <v>292</v>
      </c>
      <c r="Q18" s="26" t="s">
        <v>26</v>
      </c>
      <c r="R18" s="25" t="s">
        <v>23</v>
      </c>
      <c r="S18" s="26" t="s">
        <v>81</v>
      </c>
    </row>
    <row r="19" spans="1:19" x14ac:dyDescent="0.15">
      <c r="A19" s="149" t="s">
        <v>184</v>
      </c>
      <c r="B19" s="26" t="s">
        <v>197</v>
      </c>
      <c r="C19" s="26" t="s">
        <v>82</v>
      </c>
      <c r="D19" s="26" t="s">
        <v>83</v>
      </c>
      <c r="E19" s="26" t="s">
        <v>79</v>
      </c>
      <c r="F19" s="26" t="s">
        <v>76</v>
      </c>
      <c r="G19" s="26">
        <v>110</v>
      </c>
      <c r="H19" s="26">
        <v>50</v>
      </c>
      <c r="I19" s="26"/>
      <c r="J19" s="25"/>
      <c r="K19" s="27"/>
      <c r="L19" s="26"/>
      <c r="M19" s="28">
        <v>7</v>
      </c>
      <c r="N19" s="28" t="s">
        <v>22</v>
      </c>
      <c r="O19" s="28" t="s">
        <v>23</v>
      </c>
      <c r="P19" s="28" t="s">
        <v>24</v>
      </c>
      <c r="Q19" s="26" t="s">
        <v>23</v>
      </c>
      <c r="R19" s="25" t="s">
        <v>23</v>
      </c>
      <c r="S19" s="26" t="s">
        <v>84</v>
      </c>
    </row>
    <row r="20" spans="1:19" x14ac:dyDescent="0.15">
      <c r="A20" s="149" t="s">
        <v>185</v>
      </c>
      <c r="B20" s="26" t="s">
        <v>197</v>
      </c>
      <c r="C20" s="26" t="s">
        <v>85</v>
      </c>
      <c r="D20" s="26" t="s">
        <v>86</v>
      </c>
      <c r="E20" s="26" t="s">
        <v>79</v>
      </c>
      <c r="F20" s="26" t="s">
        <v>76</v>
      </c>
      <c r="G20" s="26">
        <v>609</v>
      </c>
      <c r="H20" s="26">
        <v>240</v>
      </c>
      <c r="I20" s="26"/>
      <c r="J20" s="25"/>
      <c r="K20" s="27"/>
      <c r="L20" s="26"/>
      <c r="M20" s="28">
        <v>1</v>
      </c>
      <c r="N20" s="28" t="s">
        <v>22</v>
      </c>
      <c r="O20" s="28" t="s">
        <v>23</v>
      </c>
      <c r="P20" s="28" t="s">
        <v>24</v>
      </c>
      <c r="Q20" s="26" t="s">
        <v>23</v>
      </c>
      <c r="R20" s="25" t="s">
        <v>23</v>
      </c>
      <c r="S20" s="26"/>
    </row>
    <row r="21" spans="1:19" x14ac:dyDescent="0.15">
      <c r="A21" s="149" t="s">
        <v>186</v>
      </c>
      <c r="B21" s="26" t="s">
        <v>197</v>
      </c>
      <c r="C21" s="26" t="s">
        <v>87</v>
      </c>
      <c r="D21" s="26" t="s">
        <v>88</v>
      </c>
      <c r="E21" s="26" t="s">
        <v>79</v>
      </c>
      <c r="F21" s="26" t="s">
        <v>76</v>
      </c>
      <c r="G21" s="26">
        <v>2100</v>
      </c>
      <c r="H21" s="26">
        <v>945</v>
      </c>
      <c r="I21" s="26" t="s">
        <v>21</v>
      </c>
      <c r="J21" s="25">
        <v>269</v>
      </c>
      <c r="K21" s="27">
        <v>4.5</v>
      </c>
      <c r="L21" s="26"/>
      <c r="M21" s="28">
        <v>36</v>
      </c>
      <c r="N21" s="28" t="s">
        <v>22</v>
      </c>
      <c r="O21" s="28" t="s">
        <v>23</v>
      </c>
      <c r="P21" s="28" t="s">
        <v>24</v>
      </c>
      <c r="Q21" s="26" t="s">
        <v>26</v>
      </c>
      <c r="R21" s="25" t="s">
        <v>23</v>
      </c>
      <c r="S21" s="26"/>
    </row>
    <row r="22" spans="1:19" ht="14.1" customHeight="1" x14ac:dyDescent="0.25">
      <c r="A22" s="218">
        <v>351102</v>
      </c>
      <c r="B22" s="219" t="s">
        <v>229</v>
      </c>
      <c r="C22" s="219" t="s">
        <v>230</v>
      </c>
      <c r="D22" s="219" t="s">
        <v>230</v>
      </c>
      <c r="E22" s="219" t="s">
        <v>231</v>
      </c>
      <c r="F22" s="219" t="s">
        <v>76</v>
      </c>
      <c r="G22" s="26">
        <v>700</v>
      </c>
      <c r="H22" s="26">
        <v>271</v>
      </c>
      <c r="I22" s="26" t="s">
        <v>21</v>
      </c>
      <c r="J22" s="25">
        <v>66</v>
      </c>
      <c r="K22" s="27">
        <v>4.1500000000000004</v>
      </c>
      <c r="L22" s="26" t="s">
        <v>232</v>
      </c>
      <c r="M22" s="28">
        <v>19</v>
      </c>
      <c r="N22" s="28" t="s">
        <v>22</v>
      </c>
      <c r="O22" s="28" t="s">
        <v>23</v>
      </c>
      <c r="P22" s="28" t="s">
        <v>24</v>
      </c>
      <c r="Q22" s="26" t="s">
        <v>23</v>
      </c>
      <c r="R22" s="25" t="s">
        <v>23</v>
      </c>
      <c r="S22" s="26" t="s">
        <v>233</v>
      </c>
    </row>
    <row r="23" spans="1:19" x14ac:dyDescent="0.15">
      <c r="A23" s="149" t="s">
        <v>182</v>
      </c>
      <c r="B23" s="26" t="s">
        <v>196</v>
      </c>
      <c r="C23" s="26" t="s">
        <v>73</v>
      </c>
      <c r="D23" s="26" t="s">
        <v>74</v>
      </c>
      <c r="E23" s="26" t="s">
        <v>75</v>
      </c>
      <c r="F23" s="26" t="s">
        <v>76</v>
      </c>
      <c r="G23" s="26">
        <v>194</v>
      </c>
      <c r="H23" s="26">
        <v>48</v>
      </c>
      <c r="I23" s="26" t="s">
        <v>21</v>
      </c>
      <c r="J23" s="25">
        <v>18</v>
      </c>
      <c r="K23" s="27">
        <v>4.5599999999999996</v>
      </c>
      <c r="L23" s="26"/>
      <c r="M23" s="28">
        <v>4</v>
      </c>
      <c r="N23" s="28" t="s">
        <v>22</v>
      </c>
      <c r="O23" s="28" t="s">
        <v>23</v>
      </c>
      <c r="P23" s="28" t="s">
        <v>24</v>
      </c>
      <c r="Q23" s="26" t="s">
        <v>23</v>
      </c>
      <c r="R23" s="25" t="s">
        <v>23</v>
      </c>
      <c r="S23" s="26"/>
    </row>
    <row r="24" spans="1:19" x14ac:dyDescent="0.15">
      <c r="A24" s="149" t="s">
        <v>187</v>
      </c>
      <c r="B24" s="26" t="s">
        <v>197</v>
      </c>
      <c r="C24" s="26" t="s">
        <v>89</v>
      </c>
      <c r="D24" s="26" t="s">
        <v>90</v>
      </c>
      <c r="E24" s="26" t="s">
        <v>91</v>
      </c>
      <c r="F24" s="26" t="s">
        <v>76</v>
      </c>
      <c r="G24" s="26">
        <v>780</v>
      </c>
      <c r="H24" s="26">
        <v>307</v>
      </c>
      <c r="I24" s="26" t="s">
        <v>21</v>
      </c>
      <c r="J24" s="25">
        <v>196</v>
      </c>
      <c r="K24" s="27">
        <v>4.9000000000000004</v>
      </c>
      <c r="L24" s="26"/>
      <c r="M24" s="28">
        <v>24</v>
      </c>
      <c r="N24" s="28" t="s">
        <v>22</v>
      </c>
      <c r="O24" s="28" t="s">
        <v>23</v>
      </c>
      <c r="P24" s="28" t="s">
        <v>24</v>
      </c>
      <c r="Q24" s="26" t="s">
        <v>23</v>
      </c>
      <c r="R24" s="25" t="s">
        <v>23</v>
      </c>
      <c r="S24" s="26"/>
    </row>
    <row r="25" spans="1:19" x14ac:dyDescent="0.15">
      <c r="A25" s="149" t="s">
        <v>188</v>
      </c>
      <c r="B25" s="26" t="s">
        <v>196</v>
      </c>
      <c r="C25" s="26" t="s">
        <v>92</v>
      </c>
      <c r="D25" s="26" t="s">
        <v>93</v>
      </c>
      <c r="E25" s="26" t="s">
        <v>94</v>
      </c>
      <c r="F25" s="26" t="s">
        <v>76</v>
      </c>
      <c r="G25" s="26">
        <v>329</v>
      </c>
      <c r="H25" s="26">
        <v>158</v>
      </c>
      <c r="I25" s="26" t="s">
        <v>21</v>
      </c>
      <c r="J25" s="25">
        <v>40</v>
      </c>
      <c r="K25" s="27">
        <v>4.47</v>
      </c>
      <c r="L25" s="26"/>
      <c r="M25" s="28">
        <v>9</v>
      </c>
      <c r="N25" s="28" t="s">
        <v>22</v>
      </c>
      <c r="O25" s="28" t="s">
        <v>23</v>
      </c>
      <c r="P25" s="28" t="s">
        <v>24</v>
      </c>
      <c r="Q25" s="26" t="s">
        <v>23</v>
      </c>
      <c r="R25" s="25" t="s">
        <v>23</v>
      </c>
      <c r="S25" s="26"/>
    </row>
    <row r="26" spans="1:19" x14ac:dyDescent="0.15">
      <c r="A26" s="149" t="s">
        <v>189</v>
      </c>
      <c r="B26" s="26" t="s">
        <v>196</v>
      </c>
      <c r="C26" s="26" t="s">
        <v>95</v>
      </c>
      <c r="D26" s="26" t="s">
        <v>96</v>
      </c>
      <c r="E26" s="26" t="s">
        <v>97</v>
      </c>
      <c r="F26" s="26" t="s">
        <v>76</v>
      </c>
      <c r="G26" s="26">
        <v>327</v>
      </c>
      <c r="H26" s="26">
        <v>147</v>
      </c>
      <c r="I26" s="26" t="s">
        <v>21</v>
      </c>
      <c r="J26" s="25">
        <v>74</v>
      </c>
      <c r="K26" s="27">
        <v>4.08</v>
      </c>
      <c r="L26" s="26"/>
      <c r="M26" s="28">
        <v>10</v>
      </c>
      <c r="N26" s="28" t="s">
        <v>22</v>
      </c>
      <c r="O26" s="28" t="s">
        <v>23</v>
      </c>
      <c r="P26" s="28" t="s">
        <v>24</v>
      </c>
      <c r="Q26" s="26" t="s">
        <v>23</v>
      </c>
      <c r="R26" s="25" t="s">
        <v>23</v>
      </c>
      <c r="S26" s="26"/>
    </row>
    <row r="27" spans="1:19" x14ac:dyDescent="0.15">
      <c r="A27" s="149" t="s">
        <v>190</v>
      </c>
      <c r="B27" s="26" t="s">
        <v>198</v>
      </c>
      <c r="C27" s="26" t="s">
        <v>98</v>
      </c>
      <c r="D27" s="26" t="s">
        <v>99</v>
      </c>
      <c r="E27" s="26" t="s">
        <v>100</v>
      </c>
      <c r="F27" s="26" t="s">
        <v>76</v>
      </c>
      <c r="G27" s="26">
        <v>638</v>
      </c>
      <c r="H27" s="26">
        <v>150</v>
      </c>
      <c r="I27" s="26" t="s">
        <v>21</v>
      </c>
      <c r="J27" s="25">
        <v>77</v>
      </c>
      <c r="K27" s="27">
        <v>4.63</v>
      </c>
      <c r="L27" s="26"/>
      <c r="M27" s="28">
        <v>14</v>
      </c>
      <c r="N27" s="28" t="s">
        <v>22</v>
      </c>
      <c r="O27" s="28" t="s">
        <v>23</v>
      </c>
      <c r="P27" s="28" t="s">
        <v>24</v>
      </c>
      <c r="Q27" s="26" t="s">
        <v>23</v>
      </c>
      <c r="R27" s="25" t="s">
        <v>23</v>
      </c>
      <c r="S27" s="26"/>
    </row>
  </sheetData>
  <autoFilter ref="A6:S6" xr:uid="{07F48055-C3FC-4C27-9AEC-2EBC6E9F416E}">
    <sortState xmlns:xlrd2="http://schemas.microsoft.com/office/spreadsheetml/2017/richdata2" ref="A7:S32">
      <sortCondition ref="C6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C047-4065-4F8E-AFA8-209588350831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172</v>
      </c>
      <c r="C1" s="288"/>
    </row>
    <row r="2" spans="1:9" x14ac:dyDescent="0.25">
      <c r="A2" s="146" t="s">
        <v>170</v>
      </c>
      <c r="B2" s="289" t="s">
        <v>33</v>
      </c>
      <c r="C2" s="289"/>
    </row>
    <row r="3" spans="1:9" x14ac:dyDescent="0.25">
      <c r="A3" s="145" t="s">
        <v>169</v>
      </c>
      <c r="B3" s="285" t="s">
        <v>35</v>
      </c>
      <c r="C3" s="285"/>
    </row>
    <row r="4" spans="1:9" x14ac:dyDescent="0.25">
      <c r="A4" s="145" t="s">
        <v>199</v>
      </c>
      <c r="B4" s="285">
        <v>2473</v>
      </c>
      <c r="C4" s="285"/>
    </row>
    <row r="5" spans="1:9" x14ac:dyDescent="0.25">
      <c r="A5" s="145" t="s">
        <v>168</v>
      </c>
      <c r="B5" s="285">
        <v>1024</v>
      </c>
      <c r="C5" s="285"/>
    </row>
    <row r="6" spans="1:9" x14ac:dyDescent="0.25">
      <c r="A6" s="145" t="s">
        <v>167</v>
      </c>
      <c r="B6" s="285" t="s">
        <v>36</v>
      </c>
      <c r="C6" s="285"/>
    </row>
    <row r="7" spans="1:9" x14ac:dyDescent="0.25">
      <c r="A7" s="145" t="s">
        <v>10</v>
      </c>
      <c r="B7" s="285">
        <v>321</v>
      </c>
      <c r="C7" s="285"/>
    </row>
    <row r="8" spans="1:9" x14ac:dyDescent="0.25">
      <c r="A8" s="145" t="s">
        <v>13</v>
      </c>
      <c r="B8" s="285">
        <v>58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3011-23EC-4796-A5D8-901FCE62283A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173</v>
      </c>
      <c r="C1" s="288"/>
    </row>
    <row r="2" spans="1:9" x14ac:dyDescent="0.25">
      <c r="A2" s="146" t="s">
        <v>170</v>
      </c>
      <c r="B2" s="289" t="s">
        <v>39</v>
      </c>
      <c r="C2" s="289"/>
    </row>
    <row r="3" spans="1:9" x14ac:dyDescent="0.25">
      <c r="A3" s="145" t="s">
        <v>169</v>
      </c>
      <c r="B3" s="285" t="s">
        <v>35</v>
      </c>
      <c r="C3" s="285"/>
    </row>
    <row r="4" spans="1:9" x14ac:dyDescent="0.25">
      <c r="A4" s="145" t="s">
        <v>199</v>
      </c>
      <c r="B4" s="285">
        <v>698</v>
      </c>
      <c r="C4" s="285"/>
    </row>
    <row r="5" spans="1:9" x14ac:dyDescent="0.25">
      <c r="A5" s="145" t="s">
        <v>168</v>
      </c>
      <c r="B5" s="285">
        <v>127</v>
      </c>
      <c r="C5" s="285"/>
    </row>
    <row r="6" spans="1:9" x14ac:dyDescent="0.25">
      <c r="A6" s="145" t="s">
        <v>167</v>
      </c>
      <c r="B6" s="285" t="s">
        <v>36</v>
      </c>
      <c r="C6" s="285"/>
    </row>
    <row r="7" spans="1:9" x14ac:dyDescent="0.25">
      <c r="A7" s="145" t="s">
        <v>10</v>
      </c>
      <c r="B7" s="285">
        <v>55</v>
      </c>
      <c r="C7" s="285"/>
    </row>
    <row r="8" spans="1:9" x14ac:dyDescent="0.25">
      <c r="A8" s="145" t="s">
        <v>13</v>
      </c>
      <c r="B8" s="285">
        <v>23</v>
      </c>
      <c r="C8" s="285"/>
    </row>
    <row r="9" spans="1:9" ht="28.5" customHeight="1" x14ac:dyDescent="0.25">
      <c r="A9" s="144" t="s">
        <v>166</v>
      </c>
      <c r="B9" s="286" t="s">
        <v>36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B068-3685-45BC-9CA0-A2CE3B346863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174</v>
      </c>
      <c r="C1" s="288"/>
    </row>
    <row r="2" spans="1:9" x14ac:dyDescent="0.25">
      <c r="A2" s="146" t="s">
        <v>170</v>
      </c>
      <c r="B2" s="289" t="s">
        <v>45</v>
      </c>
      <c r="C2" s="289"/>
    </row>
    <row r="3" spans="1:9" x14ac:dyDescent="0.25">
      <c r="A3" s="145" t="s">
        <v>169</v>
      </c>
      <c r="B3" s="285" t="s">
        <v>43</v>
      </c>
      <c r="C3" s="285"/>
    </row>
    <row r="4" spans="1:9" x14ac:dyDescent="0.25">
      <c r="A4" s="145" t="s">
        <v>199</v>
      </c>
      <c r="B4" s="285">
        <v>1233</v>
      </c>
      <c r="C4" s="285"/>
    </row>
    <row r="5" spans="1:9" x14ac:dyDescent="0.25">
      <c r="A5" s="145" t="s">
        <v>168</v>
      </c>
      <c r="B5" s="285">
        <v>639</v>
      </c>
      <c r="C5" s="285"/>
    </row>
    <row r="6" spans="1:9" x14ac:dyDescent="0.25">
      <c r="A6" s="145" t="s">
        <v>167</v>
      </c>
      <c r="B6" s="285">
        <v>0</v>
      </c>
      <c r="C6" s="285"/>
    </row>
    <row r="7" spans="1:9" x14ac:dyDescent="0.25">
      <c r="A7" s="145" t="s">
        <v>10</v>
      </c>
      <c r="B7" s="285">
        <v>146</v>
      </c>
      <c r="C7" s="285"/>
    </row>
    <row r="8" spans="1:9" x14ac:dyDescent="0.25">
      <c r="A8" s="145" t="s">
        <v>13</v>
      </c>
      <c r="B8" s="285">
        <v>46</v>
      </c>
      <c r="C8" s="285"/>
    </row>
    <row r="9" spans="1:9" ht="28.5" customHeight="1" x14ac:dyDescent="0.25">
      <c r="A9" s="144" t="s">
        <v>166</v>
      </c>
      <c r="B9" s="286" t="s">
        <v>21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2CAC-B9F1-42AE-B462-F0207CAA93EF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175</v>
      </c>
      <c r="C1" s="288"/>
    </row>
    <row r="2" spans="1:9" x14ac:dyDescent="0.25">
      <c r="A2" s="146" t="s">
        <v>170</v>
      </c>
      <c r="B2" s="289" t="s">
        <v>49</v>
      </c>
      <c r="C2" s="289"/>
    </row>
    <row r="3" spans="1:9" x14ac:dyDescent="0.25">
      <c r="A3" s="145" t="s">
        <v>169</v>
      </c>
      <c r="B3" s="285" t="s">
        <v>47</v>
      </c>
      <c r="C3" s="285"/>
    </row>
    <row r="4" spans="1:9" x14ac:dyDescent="0.25">
      <c r="A4" s="145" t="s">
        <v>199</v>
      </c>
      <c r="B4" s="285">
        <v>54</v>
      </c>
      <c r="C4" s="285"/>
    </row>
    <row r="5" spans="1:9" x14ac:dyDescent="0.25">
      <c r="A5" s="145" t="s">
        <v>168</v>
      </c>
      <c r="B5" s="285">
        <v>15</v>
      </c>
      <c r="C5" s="285"/>
    </row>
    <row r="6" spans="1:9" x14ac:dyDescent="0.25">
      <c r="A6" s="145" t="s">
        <v>167</v>
      </c>
      <c r="B6" s="285" t="s">
        <v>25</v>
      </c>
      <c r="C6" s="285"/>
    </row>
    <row r="7" spans="1:9" x14ac:dyDescent="0.25">
      <c r="A7" s="145" t="s">
        <v>10</v>
      </c>
      <c r="B7" s="285">
        <v>0</v>
      </c>
      <c r="C7" s="285"/>
    </row>
    <row r="8" spans="1:9" x14ac:dyDescent="0.25">
      <c r="A8" s="145" t="s">
        <v>13</v>
      </c>
      <c r="B8" s="285">
        <v>2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3CC8-054F-4AE8-B901-90744170C2E2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176</v>
      </c>
      <c r="C1" s="288"/>
    </row>
    <row r="2" spans="1:9" x14ac:dyDescent="0.25">
      <c r="A2" s="146" t="s">
        <v>170</v>
      </c>
      <c r="B2" s="289" t="s">
        <v>52</v>
      </c>
      <c r="C2" s="289"/>
    </row>
    <row r="3" spans="1:9" x14ac:dyDescent="0.25">
      <c r="A3" s="145" t="s">
        <v>169</v>
      </c>
      <c r="B3" s="285" t="s">
        <v>54</v>
      </c>
      <c r="C3" s="285"/>
    </row>
    <row r="4" spans="1:9" x14ac:dyDescent="0.25">
      <c r="A4" s="145" t="s">
        <v>199</v>
      </c>
      <c r="B4" s="285">
        <v>269</v>
      </c>
      <c r="C4" s="285"/>
    </row>
    <row r="5" spans="1:9" x14ac:dyDescent="0.25">
      <c r="A5" s="145" t="s">
        <v>168</v>
      </c>
      <c r="B5" s="285">
        <v>161</v>
      </c>
      <c r="C5" s="285"/>
    </row>
    <row r="6" spans="1:9" x14ac:dyDescent="0.25">
      <c r="A6" s="145" t="s">
        <v>167</v>
      </c>
      <c r="B6" s="285" t="s">
        <v>21</v>
      </c>
      <c r="C6" s="285"/>
    </row>
    <row r="7" spans="1:9" x14ac:dyDescent="0.25">
      <c r="A7" s="145" t="s">
        <v>10</v>
      </c>
      <c r="B7" s="285">
        <v>65</v>
      </c>
      <c r="C7" s="285"/>
    </row>
    <row r="8" spans="1:9" x14ac:dyDescent="0.25">
      <c r="A8" s="145" t="s">
        <v>13</v>
      </c>
      <c r="B8" s="285">
        <v>16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04A1-69A0-4E10-9EDC-1D29A87538A2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177</v>
      </c>
      <c r="C1" s="288"/>
    </row>
    <row r="2" spans="1:9" x14ac:dyDescent="0.25">
      <c r="A2" s="146" t="s">
        <v>170</v>
      </c>
      <c r="B2" s="289" t="s">
        <v>56</v>
      </c>
      <c r="C2" s="289"/>
    </row>
    <row r="3" spans="1:9" x14ac:dyDescent="0.25">
      <c r="A3" s="145" t="s">
        <v>169</v>
      </c>
      <c r="B3" s="285" t="s">
        <v>58</v>
      </c>
      <c r="C3" s="285"/>
    </row>
    <row r="4" spans="1:9" x14ac:dyDescent="0.25">
      <c r="A4" s="145" t="s">
        <v>199</v>
      </c>
      <c r="B4" s="285">
        <v>197</v>
      </c>
      <c r="C4" s="285"/>
    </row>
    <row r="5" spans="1:9" x14ac:dyDescent="0.25">
      <c r="A5" s="145" t="s">
        <v>168</v>
      </c>
      <c r="B5" s="285">
        <v>70</v>
      </c>
      <c r="C5" s="285"/>
    </row>
    <row r="6" spans="1:9" x14ac:dyDescent="0.25">
      <c r="A6" s="145" t="s">
        <v>167</v>
      </c>
      <c r="B6" s="285" t="s">
        <v>25</v>
      </c>
      <c r="C6" s="285"/>
    </row>
    <row r="7" spans="1:9" x14ac:dyDescent="0.25">
      <c r="A7" s="145" t="s">
        <v>10</v>
      </c>
      <c r="B7" s="285">
        <v>0</v>
      </c>
      <c r="C7" s="285"/>
    </row>
    <row r="8" spans="1:9" x14ac:dyDescent="0.25">
      <c r="A8" s="145" t="s">
        <v>13</v>
      </c>
      <c r="B8" s="285">
        <v>6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ADEE-9245-40FC-BE40-41F4D3E2DCA2}">
  <dimension ref="A1:I63"/>
  <sheetViews>
    <sheetView workbookViewId="0"/>
  </sheetViews>
  <sheetFormatPr defaultRowHeight="15" x14ac:dyDescent="0.25"/>
  <cols>
    <col min="1" max="1" width="42.28515625" customWidth="1"/>
    <col min="2" max="2" width="13.85546875" customWidth="1"/>
    <col min="3" max="3" width="5.7109375" bestFit="1" customWidth="1"/>
    <col min="7" max="7" width="17.85546875" customWidth="1"/>
    <col min="9" max="9" width="14.42578125" customWidth="1"/>
  </cols>
  <sheetData>
    <row r="1" spans="1:9" ht="15.75" thickBot="1" x14ac:dyDescent="0.3">
      <c r="A1" s="147" t="s">
        <v>3</v>
      </c>
      <c r="B1" s="287" t="s">
        <v>178</v>
      </c>
      <c r="C1" s="288"/>
    </row>
    <row r="2" spans="1:9" x14ac:dyDescent="0.25">
      <c r="A2" s="146" t="s">
        <v>170</v>
      </c>
      <c r="B2" s="289" t="s">
        <v>60</v>
      </c>
      <c r="C2" s="289"/>
    </row>
    <row r="3" spans="1:9" x14ac:dyDescent="0.25">
      <c r="A3" s="145" t="s">
        <v>169</v>
      </c>
      <c r="B3" s="285" t="s">
        <v>62</v>
      </c>
      <c r="C3" s="285"/>
    </row>
    <row r="4" spans="1:9" x14ac:dyDescent="0.25">
      <c r="A4" s="145" t="s">
        <v>199</v>
      </c>
      <c r="B4" s="285">
        <v>512</v>
      </c>
      <c r="C4" s="285"/>
    </row>
    <row r="5" spans="1:9" x14ac:dyDescent="0.25">
      <c r="A5" s="145" t="s">
        <v>168</v>
      </c>
      <c r="B5" s="285">
        <v>376</v>
      </c>
      <c r="C5" s="285"/>
    </row>
    <row r="6" spans="1:9" x14ac:dyDescent="0.25">
      <c r="A6" s="145" t="s">
        <v>167</v>
      </c>
      <c r="B6" s="285" t="s">
        <v>21</v>
      </c>
      <c r="C6" s="285"/>
    </row>
    <row r="7" spans="1:9" x14ac:dyDescent="0.25">
      <c r="A7" s="145" t="s">
        <v>10</v>
      </c>
      <c r="B7" s="285">
        <v>71</v>
      </c>
      <c r="C7" s="285"/>
    </row>
    <row r="8" spans="1:9" x14ac:dyDescent="0.25">
      <c r="A8" s="145" t="s">
        <v>13</v>
      </c>
      <c r="B8" s="285">
        <v>22</v>
      </c>
      <c r="C8" s="285"/>
    </row>
    <row r="9" spans="1:9" ht="28.5" customHeight="1" x14ac:dyDescent="0.25">
      <c r="A9" s="144" t="s">
        <v>166</v>
      </c>
      <c r="B9" s="286" t="s">
        <v>22</v>
      </c>
      <c r="C9" s="286"/>
    </row>
    <row r="10" spans="1:9" ht="15.75" thickBot="1" x14ac:dyDescent="0.3"/>
    <row r="11" spans="1:9" ht="16.5" thickBot="1" x14ac:dyDescent="0.35">
      <c r="A11" s="276" t="s">
        <v>165</v>
      </c>
      <c r="B11" s="277"/>
      <c r="C11" s="277"/>
      <c r="D11" s="277"/>
      <c r="E11" s="277"/>
      <c r="F11" s="277"/>
      <c r="G11" s="277"/>
      <c r="H11" s="277"/>
      <c r="I11" s="278"/>
    </row>
    <row r="12" spans="1:9" ht="15.75" x14ac:dyDescent="0.3">
      <c r="A12" s="270" t="s">
        <v>164</v>
      </c>
      <c r="B12" s="271"/>
      <c r="C12" s="271"/>
      <c r="D12" s="271"/>
      <c r="E12" s="271"/>
      <c r="F12" s="271"/>
      <c r="G12" s="271"/>
      <c r="H12" s="271"/>
      <c r="I12" s="272"/>
    </row>
    <row r="13" spans="1:9" ht="30" x14ac:dyDescent="0.3">
      <c r="A13" s="103" t="s">
        <v>163</v>
      </c>
      <c r="B13" s="141" t="s">
        <v>162</v>
      </c>
      <c r="C13" s="143" t="s">
        <v>161</v>
      </c>
      <c r="D13" s="142" t="s">
        <v>160</v>
      </c>
      <c r="E13" s="141" t="s">
        <v>159</v>
      </c>
      <c r="F13" s="141" t="s">
        <v>158</v>
      </c>
      <c r="G13" s="97" t="s">
        <v>135</v>
      </c>
      <c r="H13" s="75" t="s">
        <v>134</v>
      </c>
      <c r="I13" s="74" t="s">
        <v>133</v>
      </c>
    </row>
    <row r="14" spans="1:9" ht="15.75" x14ac:dyDescent="0.3">
      <c r="A14" s="67" t="s">
        <v>157</v>
      </c>
      <c r="B14" s="140"/>
      <c r="C14" s="139"/>
      <c r="D14" s="66"/>
      <c r="E14" s="138">
        <v>255</v>
      </c>
      <c r="F14" s="137">
        <f t="shared" ref="F14:F23" si="0">E14*C14</f>
        <v>0</v>
      </c>
      <c r="G14" s="136">
        <f t="shared" ref="G14:G23" si="1">E14*D14*C14</f>
        <v>0</v>
      </c>
      <c r="H14" s="65"/>
      <c r="I14" s="56">
        <f t="shared" ref="I14:I23" si="2">G14*(1+H14)</f>
        <v>0</v>
      </c>
    </row>
    <row r="15" spans="1:9" ht="15.75" x14ac:dyDescent="0.3">
      <c r="A15" s="67" t="s">
        <v>156</v>
      </c>
      <c r="B15" s="140"/>
      <c r="C15" s="139"/>
      <c r="D15" s="66"/>
      <c r="E15" s="138">
        <v>255</v>
      </c>
      <c r="F15" s="137">
        <f t="shared" si="0"/>
        <v>0</v>
      </c>
      <c r="G15" s="136">
        <f t="shared" si="1"/>
        <v>0</v>
      </c>
      <c r="H15" s="65"/>
      <c r="I15" s="56">
        <f t="shared" si="2"/>
        <v>0</v>
      </c>
    </row>
    <row r="16" spans="1:9" ht="15.75" x14ac:dyDescent="0.3">
      <c r="A16" s="67" t="s">
        <v>155</v>
      </c>
      <c r="B16" s="140"/>
      <c r="C16" s="139"/>
      <c r="D16" s="66"/>
      <c r="E16" s="138">
        <v>255</v>
      </c>
      <c r="F16" s="137">
        <f t="shared" si="0"/>
        <v>0</v>
      </c>
      <c r="G16" s="136">
        <f t="shared" si="1"/>
        <v>0</v>
      </c>
      <c r="H16" s="65"/>
      <c r="I16" s="56">
        <f t="shared" si="2"/>
        <v>0</v>
      </c>
    </row>
    <row r="17" spans="1:9" ht="15.75" x14ac:dyDescent="0.3">
      <c r="A17" s="67" t="s">
        <v>154</v>
      </c>
      <c r="B17" s="140"/>
      <c r="C17" s="139"/>
      <c r="D17" s="66"/>
      <c r="E17" s="138">
        <v>255</v>
      </c>
      <c r="F17" s="137">
        <f t="shared" si="0"/>
        <v>0</v>
      </c>
      <c r="G17" s="136">
        <f t="shared" si="1"/>
        <v>0</v>
      </c>
      <c r="H17" s="65"/>
      <c r="I17" s="56">
        <f t="shared" si="2"/>
        <v>0</v>
      </c>
    </row>
    <row r="18" spans="1:9" ht="15.75" x14ac:dyDescent="0.3">
      <c r="A18" s="67" t="s">
        <v>153</v>
      </c>
      <c r="B18" s="140"/>
      <c r="C18" s="139"/>
      <c r="D18" s="66"/>
      <c r="E18" s="138">
        <v>255</v>
      </c>
      <c r="F18" s="137">
        <f t="shared" si="0"/>
        <v>0</v>
      </c>
      <c r="G18" s="136">
        <f t="shared" si="1"/>
        <v>0</v>
      </c>
      <c r="H18" s="65"/>
      <c r="I18" s="56">
        <f t="shared" si="2"/>
        <v>0</v>
      </c>
    </row>
    <row r="19" spans="1:9" ht="15.75" x14ac:dyDescent="0.3">
      <c r="A19" s="67" t="s">
        <v>152</v>
      </c>
      <c r="B19" s="140"/>
      <c r="C19" s="139"/>
      <c r="D19" s="66"/>
      <c r="E19" s="138">
        <v>255</v>
      </c>
      <c r="F19" s="137">
        <f t="shared" si="0"/>
        <v>0</v>
      </c>
      <c r="G19" s="136">
        <f t="shared" si="1"/>
        <v>0</v>
      </c>
      <c r="H19" s="65"/>
      <c r="I19" s="56">
        <f t="shared" si="2"/>
        <v>0</v>
      </c>
    </row>
    <row r="20" spans="1:9" ht="15.75" x14ac:dyDescent="0.3">
      <c r="A20" s="67" t="s">
        <v>130</v>
      </c>
      <c r="B20" s="140"/>
      <c r="C20" s="139"/>
      <c r="D20" s="66"/>
      <c r="E20" s="138">
        <v>255</v>
      </c>
      <c r="F20" s="137">
        <f t="shared" si="0"/>
        <v>0</v>
      </c>
      <c r="G20" s="136">
        <f t="shared" si="1"/>
        <v>0</v>
      </c>
      <c r="H20" s="65"/>
      <c r="I20" s="56">
        <f t="shared" si="2"/>
        <v>0</v>
      </c>
    </row>
    <row r="21" spans="1:9" ht="15.75" x14ac:dyDescent="0.3">
      <c r="A21" s="67" t="s">
        <v>130</v>
      </c>
      <c r="B21" s="140"/>
      <c r="C21" s="139"/>
      <c r="D21" s="66"/>
      <c r="E21" s="138">
        <v>255</v>
      </c>
      <c r="F21" s="137">
        <f t="shared" si="0"/>
        <v>0</v>
      </c>
      <c r="G21" s="136">
        <f t="shared" si="1"/>
        <v>0</v>
      </c>
      <c r="H21" s="65"/>
      <c r="I21" s="56">
        <f t="shared" si="2"/>
        <v>0</v>
      </c>
    </row>
    <row r="22" spans="1:9" ht="15.75" x14ac:dyDescent="0.3">
      <c r="A22" s="67" t="s">
        <v>130</v>
      </c>
      <c r="B22" s="140"/>
      <c r="C22" s="139"/>
      <c r="D22" s="66"/>
      <c r="E22" s="138">
        <v>255</v>
      </c>
      <c r="F22" s="137">
        <f t="shared" si="0"/>
        <v>0</v>
      </c>
      <c r="G22" s="136">
        <f t="shared" si="1"/>
        <v>0</v>
      </c>
      <c r="H22" s="65"/>
      <c r="I22" s="56">
        <f t="shared" si="2"/>
        <v>0</v>
      </c>
    </row>
    <row r="23" spans="1:9" ht="16.5" thickBot="1" x14ac:dyDescent="0.35">
      <c r="A23" s="67" t="s">
        <v>130</v>
      </c>
      <c r="B23" s="140"/>
      <c r="C23" s="139"/>
      <c r="D23" s="66"/>
      <c r="E23" s="138">
        <v>255</v>
      </c>
      <c r="F23" s="137">
        <f t="shared" si="0"/>
        <v>0</v>
      </c>
      <c r="G23" s="136">
        <f t="shared" si="1"/>
        <v>0</v>
      </c>
      <c r="H23" s="65"/>
      <c r="I23" s="56">
        <f t="shared" si="2"/>
        <v>0</v>
      </c>
    </row>
    <row r="24" spans="1:9" ht="16.5" thickBot="1" x14ac:dyDescent="0.35">
      <c r="A24" s="55" t="s">
        <v>151</v>
      </c>
      <c r="B24" s="133"/>
      <c r="C24" s="135"/>
      <c r="D24" s="134"/>
      <c r="E24" s="133"/>
      <c r="F24" s="132">
        <f>SUM(F14:F23)</f>
        <v>0</v>
      </c>
      <c r="G24" s="51">
        <f>SUM(G14:G23)</f>
        <v>0</v>
      </c>
      <c r="H24" s="50"/>
      <c r="I24" s="49">
        <f>SUM(I14:I23)</f>
        <v>0</v>
      </c>
    </row>
    <row r="25" spans="1:9" ht="15.75" x14ac:dyDescent="0.3">
      <c r="A25" s="131" t="s">
        <v>150</v>
      </c>
      <c r="B25" s="129"/>
      <c r="C25" s="130"/>
      <c r="D25" s="85"/>
      <c r="E25" s="129"/>
      <c r="F25" s="129"/>
      <c r="G25" s="85"/>
      <c r="H25" s="84"/>
      <c r="I25" s="83"/>
    </row>
    <row r="26" spans="1:9" ht="30" x14ac:dyDescent="0.3">
      <c r="A26" s="103" t="s">
        <v>149</v>
      </c>
      <c r="B26" s="273" t="s">
        <v>148</v>
      </c>
      <c r="C26" s="274"/>
      <c r="D26" s="274"/>
      <c r="E26" s="274"/>
      <c r="F26" s="275"/>
      <c r="G26" s="97" t="s">
        <v>135</v>
      </c>
      <c r="H26" s="75" t="s">
        <v>134</v>
      </c>
      <c r="I26" s="74" t="s">
        <v>133</v>
      </c>
    </row>
    <row r="27" spans="1:9" ht="15.75" x14ac:dyDescent="0.3">
      <c r="A27" s="67" t="s">
        <v>130</v>
      </c>
      <c r="B27" s="273"/>
      <c r="C27" s="274"/>
      <c r="D27" s="274"/>
      <c r="E27" s="274"/>
      <c r="F27" s="275"/>
      <c r="G27" s="126"/>
      <c r="H27" s="65"/>
      <c r="I27" s="56">
        <f>G27*(1+H27)</f>
        <v>0</v>
      </c>
    </row>
    <row r="28" spans="1:9" ht="15.75" x14ac:dyDescent="0.3">
      <c r="A28" s="67" t="s">
        <v>130</v>
      </c>
      <c r="B28" s="273"/>
      <c r="C28" s="274"/>
      <c r="D28" s="274"/>
      <c r="E28" s="274"/>
      <c r="F28" s="275"/>
      <c r="G28" s="126"/>
      <c r="H28" s="65"/>
      <c r="I28" s="56">
        <f>G28*(1+H28)</f>
        <v>0</v>
      </c>
    </row>
    <row r="29" spans="1:9" ht="15.75" x14ac:dyDescent="0.3">
      <c r="A29" s="67" t="s">
        <v>130</v>
      </c>
      <c r="B29" s="273"/>
      <c r="C29" s="274"/>
      <c r="D29" s="274"/>
      <c r="E29" s="274"/>
      <c r="F29" s="275"/>
      <c r="G29" s="126"/>
      <c r="H29" s="65"/>
      <c r="I29" s="56">
        <f>G29*(1+H29)</f>
        <v>0</v>
      </c>
    </row>
    <row r="30" spans="1:9" ht="15.75" x14ac:dyDescent="0.3">
      <c r="A30" s="67" t="s">
        <v>130</v>
      </c>
      <c r="B30" s="273"/>
      <c r="C30" s="274"/>
      <c r="D30" s="274"/>
      <c r="E30" s="274"/>
      <c r="F30" s="275"/>
      <c r="G30" s="126"/>
      <c r="H30" s="65"/>
      <c r="I30" s="56">
        <f>G30*(1+H30)</f>
        <v>0</v>
      </c>
    </row>
    <row r="31" spans="1:9" ht="16.5" thickBot="1" x14ac:dyDescent="0.35">
      <c r="A31" s="67" t="s">
        <v>130</v>
      </c>
      <c r="B31" s="273"/>
      <c r="C31" s="274"/>
      <c r="D31" s="274"/>
      <c r="E31" s="274"/>
      <c r="F31" s="275"/>
      <c r="G31" s="126"/>
      <c r="H31" s="65"/>
      <c r="I31" s="56">
        <f>G31*(1+H31)</f>
        <v>0</v>
      </c>
    </row>
    <row r="32" spans="1:9" ht="16.5" thickBot="1" x14ac:dyDescent="0.35">
      <c r="A32" s="55" t="s">
        <v>147</v>
      </c>
      <c r="B32" s="282"/>
      <c r="C32" s="283"/>
      <c r="D32" s="283"/>
      <c r="E32" s="283"/>
      <c r="F32" s="284"/>
      <c r="G32" s="49">
        <f>SUM(G27:G31)</f>
        <v>0</v>
      </c>
      <c r="H32" s="50"/>
      <c r="I32" s="49">
        <f>SUM(I27:I31)</f>
        <v>0</v>
      </c>
    </row>
    <row r="33" spans="1:9" ht="15.75" x14ac:dyDescent="0.3">
      <c r="A33" s="128" t="s">
        <v>146</v>
      </c>
      <c r="B33" s="109"/>
      <c r="C33" s="108"/>
      <c r="D33" s="107"/>
      <c r="E33" s="106"/>
      <c r="F33" s="105"/>
      <c r="G33" s="104"/>
      <c r="H33" s="84"/>
      <c r="I33" s="83"/>
    </row>
    <row r="34" spans="1:9" ht="30" x14ac:dyDescent="0.3">
      <c r="A34" s="82" t="s">
        <v>136</v>
      </c>
      <c r="B34" s="102"/>
      <c r="C34" s="101"/>
      <c r="D34" s="100"/>
      <c r="E34" s="99"/>
      <c r="F34" s="98"/>
      <c r="G34" s="76" t="s">
        <v>135</v>
      </c>
      <c r="H34" s="75" t="s">
        <v>134</v>
      </c>
      <c r="I34" s="74" t="s">
        <v>133</v>
      </c>
    </row>
    <row r="35" spans="1:9" ht="15.75" x14ac:dyDescent="0.3">
      <c r="A35" s="127" t="s">
        <v>145</v>
      </c>
      <c r="B35" s="63"/>
      <c r="C35" s="62"/>
      <c r="D35" s="61"/>
      <c r="E35" s="60"/>
      <c r="F35" s="59"/>
      <c r="G35" s="126"/>
      <c r="H35" s="65"/>
      <c r="I35" s="56">
        <f t="shared" ref="I35:I40" si="3">G35*(1+H35)</f>
        <v>0</v>
      </c>
    </row>
    <row r="36" spans="1:9" ht="15.75" x14ac:dyDescent="0.3">
      <c r="A36" s="127" t="s">
        <v>144</v>
      </c>
      <c r="B36" s="63"/>
      <c r="C36" s="62"/>
      <c r="D36" s="61"/>
      <c r="E36" s="60"/>
      <c r="F36" s="59"/>
      <c r="G36" s="126"/>
      <c r="H36" s="65"/>
      <c r="I36" s="56">
        <f t="shared" si="3"/>
        <v>0</v>
      </c>
    </row>
    <row r="37" spans="1:9" ht="15.75" x14ac:dyDescent="0.3">
      <c r="A37" s="127" t="s">
        <v>143</v>
      </c>
      <c r="B37" s="63"/>
      <c r="C37" s="62"/>
      <c r="D37" s="61"/>
      <c r="E37" s="60"/>
      <c r="F37" s="59"/>
      <c r="G37" s="126"/>
      <c r="H37" s="65"/>
      <c r="I37" s="56">
        <f t="shared" si="3"/>
        <v>0</v>
      </c>
    </row>
    <row r="38" spans="1:9" ht="15.75" x14ac:dyDescent="0.3">
      <c r="A38" s="127" t="s">
        <v>130</v>
      </c>
      <c r="B38" s="63"/>
      <c r="C38" s="62"/>
      <c r="D38" s="61"/>
      <c r="E38" s="60"/>
      <c r="F38" s="59"/>
      <c r="G38" s="126"/>
      <c r="H38" s="65"/>
      <c r="I38" s="56">
        <f t="shared" si="3"/>
        <v>0</v>
      </c>
    </row>
    <row r="39" spans="1:9" ht="15.75" x14ac:dyDescent="0.3">
      <c r="A39" s="127" t="s">
        <v>130</v>
      </c>
      <c r="B39" s="63"/>
      <c r="C39" s="62"/>
      <c r="D39" s="61"/>
      <c r="E39" s="60"/>
      <c r="F39" s="59"/>
      <c r="G39" s="126"/>
      <c r="H39" s="65"/>
      <c r="I39" s="56">
        <f t="shared" si="3"/>
        <v>0</v>
      </c>
    </row>
    <row r="40" spans="1:9" ht="16.5" thickBot="1" x14ac:dyDescent="0.35">
      <c r="A40" s="125" t="s">
        <v>130</v>
      </c>
      <c r="B40" s="96"/>
      <c r="C40" s="95"/>
      <c r="D40" s="94"/>
      <c r="E40" s="93"/>
      <c r="F40" s="92"/>
      <c r="G40" s="124"/>
      <c r="H40" s="57"/>
      <c r="I40" s="56">
        <f t="shared" si="3"/>
        <v>0</v>
      </c>
    </row>
    <row r="41" spans="1:9" ht="16.5" thickBot="1" x14ac:dyDescent="0.35">
      <c r="A41" s="91" t="s">
        <v>142</v>
      </c>
      <c r="B41" s="123"/>
      <c r="C41" s="54"/>
      <c r="D41" s="53"/>
      <c r="E41" s="52"/>
      <c r="F41" s="122"/>
      <c r="G41" s="90">
        <f>SUM(G35:G40)</f>
        <v>0</v>
      </c>
      <c r="H41" s="121"/>
      <c r="I41" s="120">
        <f>SUM(I35:I40)</f>
        <v>0</v>
      </c>
    </row>
    <row r="42" spans="1:9" ht="16.5" thickBot="1" x14ac:dyDescent="0.35">
      <c r="A42" s="119" t="s">
        <v>141</v>
      </c>
      <c r="B42" s="86"/>
      <c r="C42" s="88"/>
      <c r="D42" s="87"/>
      <c r="E42" s="86"/>
      <c r="F42" s="86"/>
      <c r="G42" s="44">
        <f>G24+G32+G41</f>
        <v>0</v>
      </c>
      <c r="H42" s="118"/>
      <c r="I42" s="117">
        <f>I24+I32+I41</f>
        <v>0</v>
      </c>
    </row>
    <row r="43" spans="1:9" ht="16.5" thickBot="1" x14ac:dyDescent="0.35">
      <c r="A43" s="116"/>
      <c r="B43" s="114"/>
      <c r="C43" s="115"/>
      <c r="D43" s="113"/>
      <c r="E43" s="114"/>
      <c r="F43" s="114"/>
      <c r="G43" s="113"/>
      <c r="H43" s="112"/>
      <c r="I43" s="111"/>
    </row>
    <row r="44" spans="1:9" ht="16.5" thickBot="1" x14ac:dyDescent="0.35">
      <c r="A44" s="276" t="s">
        <v>140</v>
      </c>
      <c r="B44" s="277"/>
      <c r="C44" s="277"/>
      <c r="D44" s="277"/>
      <c r="E44" s="277"/>
      <c r="F44" s="277"/>
      <c r="G44" s="277"/>
      <c r="H44" s="277"/>
      <c r="I44" s="278"/>
    </row>
    <row r="45" spans="1:9" ht="15.75" x14ac:dyDescent="0.3">
      <c r="A45" s="110" t="s">
        <v>139</v>
      </c>
      <c r="B45" s="109"/>
      <c r="C45" s="108"/>
      <c r="D45" s="107"/>
      <c r="E45" s="106"/>
      <c r="F45" s="105"/>
      <c r="G45" s="104"/>
      <c r="H45" s="84"/>
      <c r="I45" s="83"/>
    </row>
    <row r="46" spans="1:9" ht="30" x14ac:dyDescent="0.3">
      <c r="A46" s="103" t="s">
        <v>136</v>
      </c>
      <c r="B46" s="102"/>
      <c r="C46" s="101"/>
      <c r="D46" s="100"/>
      <c r="E46" s="99"/>
      <c r="F46" s="98"/>
      <c r="G46" s="97" t="s">
        <v>135</v>
      </c>
      <c r="H46" s="75" t="s">
        <v>134</v>
      </c>
      <c r="I46" s="74" t="s">
        <v>133</v>
      </c>
    </row>
    <row r="47" spans="1:9" ht="15.75" x14ac:dyDescent="0.3">
      <c r="A47" s="73" t="s">
        <v>132</v>
      </c>
      <c r="B47" s="63"/>
      <c r="C47" s="62"/>
      <c r="D47" s="61"/>
      <c r="E47" s="60"/>
      <c r="F47" s="59"/>
      <c r="G47" s="66">
        <v>0</v>
      </c>
      <c r="H47" s="65"/>
      <c r="I47" s="56">
        <f>G47*(1+H47)</f>
        <v>0</v>
      </c>
    </row>
    <row r="48" spans="1:9" ht="15.75" x14ac:dyDescent="0.3">
      <c r="A48" s="73" t="s">
        <v>132</v>
      </c>
      <c r="B48" s="63"/>
      <c r="C48" s="62"/>
      <c r="D48" s="61"/>
      <c r="E48" s="60"/>
      <c r="F48" s="59"/>
      <c r="G48" s="66">
        <v>0</v>
      </c>
      <c r="H48" s="65"/>
      <c r="I48" s="56">
        <f>G48*(1+H48)</f>
        <v>0</v>
      </c>
    </row>
    <row r="49" spans="1:9" ht="15.75" x14ac:dyDescent="0.3">
      <c r="A49" s="67" t="s">
        <v>130</v>
      </c>
      <c r="B49" s="63"/>
      <c r="C49" s="62"/>
      <c r="D49" s="61"/>
      <c r="E49" s="60"/>
      <c r="F49" s="59"/>
      <c r="G49" s="66">
        <v>0</v>
      </c>
      <c r="H49" s="65"/>
      <c r="I49" s="56">
        <f>G49*(1+H49)</f>
        <v>0</v>
      </c>
    </row>
    <row r="50" spans="1:9" ht="15.75" x14ac:dyDescent="0.3">
      <c r="A50" s="67" t="s">
        <v>130</v>
      </c>
      <c r="B50" s="63"/>
      <c r="C50" s="62"/>
      <c r="D50" s="61"/>
      <c r="E50" s="60"/>
      <c r="F50" s="59"/>
      <c r="G50" s="66">
        <v>0</v>
      </c>
      <c r="H50" s="65"/>
      <c r="I50" s="56">
        <f>G50*(1+H50)</f>
        <v>0</v>
      </c>
    </row>
    <row r="51" spans="1:9" ht="16.5" thickBot="1" x14ac:dyDescent="0.35">
      <c r="A51" s="64" t="s">
        <v>130</v>
      </c>
      <c r="B51" s="96"/>
      <c r="C51" s="95"/>
      <c r="D51" s="94"/>
      <c r="E51" s="93"/>
      <c r="F51" s="92"/>
      <c r="G51" s="58">
        <v>0</v>
      </c>
      <c r="H51" s="57"/>
      <c r="I51" s="56">
        <f>G51*(1+H51)</f>
        <v>0</v>
      </c>
    </row>
    <row r="52" spans="1:9" ht="16.5" thickBot="1" x14ac:dyDescent="0.35">
      <c r="A52" s="91" t="s">
        <v>138</v>
      </c>
      <c r="B52" s="52"/>
      <c r="C52" s="54"/>
      <c r="D52" s="53"/>
      <c r="E52" s="52"/>
      <c r="F52" s="52"/>
      <c r="G52" s="90">
        <f>SUM(G47:G51)</f>
        <v>0</v>
      </c>
      <c r="H52" s="50"/>
      <c r="I52" s="49">
        <f>SUM(I47:I51)</f>
        <v>0</v>
      </c>
    </row>
    <row r="53" spans="1:9" ht="15.75" x14ac:dyDescent="0.3">
      <c r="A53" s="89" t="s">
        <v>137</v>
      </c>
      <c r="B53" s="86"/>
      <c r="C53" s="88"/>
      <c r="D53" s="87"/>
      <c r="E53" s="86"/>
      <c r="F53" s="86"/>
      <c r="G53" s="85"/>
      <c r="H53" s="84"/>
      <c r="I53" s="83"/>
    </row>
    <row r="54" spans="1:9" ht="30" x14ac:dyDescent="0.3">
      <c r="A54" s="82" t="s">
        <v>136</v>
      </c>
      <c r="B54" s="81"/>
      <c r="C54" s="80"/>
      <c r="D54" s="79"/>
      <c r="E54" s="78"/>
      <c r="F54" s="77"/>
      <c r="G54" s="76" t="s">
        <v>135</v>
      </c>
      <c r="H54" s="75" t="s">
        <v>134</v>
      </c>
      <c r="I54" s="74" t="s">
        <v>133</v>
      </c>
    </row>
    <row r="55" spans="1:9" ht="15.75" x14ac:dyDescent="0.3">
      <c r="A55" s="73" t="s">
        <v>132</v>
      </c>
      <c r="B55" s="72"/>
      <c r="C55" s="71"/>
      <c r="D55" s="70"/>
      <c r="E55" s="69"/>
      <c r="F55" s="68"/>
      <c r="G55" s="66">
        <v>0</v>
      </c>
      <c r="H55" s="65"/>
      <c r="I55" s="56">
        <f>G55*(1+H55)</f>
        <v>0</v>
      </c>
    </row>
    <row r="56" spans="1:9" ht="15.75" x14ac:dyDescent="0.3">
      <c r="A56" s="73" t="s">
        <v>132</v>
      </c>
      <c r="B56" s="72"/>
      <c r="C56" s="71"/>
      <c r="D56" s="70"/>
      <c r="E56" s="69"/>
      <c r="F56" s="68"/>
      <c r="G56" s="66">
        <v>0</v>
      </c>
      <c r="H56" s="65"/>
      <c r="I56" s="56">
        <f>G56*(1+H56)</f>
        <v>0</v>
      </c>
    </row>
    <row r="57" spans="1:9" ht="15.75" x14ac:dyDescent="0.3">
      <c r="A57" s="67" t="s">
        <v>131</v>
      </c>
      <c r="B57" s="63"/>
      <c r="C57" s="62"/>
      <c r="D57" s="61"/>
      <c r="E57" s="60"/>
      <c r="F57" s="59"/>
      <c r="G57" s="66">
        <v>0</v>
      </c>
      <c r="H57" s="65"/>
      <c r="I57" s="56">
        <f>G57*(1+H57)</f>
        <v>0</v>
      </c>
    </row>
    <row r="58" spans="1:9" ht="15.75" x14ac:dyDescent="0.3">
      <c r="A58" s="64" t="s">
        <v>130</v>
      </c>
      <c r="B58" s="63"/>
      <c r="C58" s="62"/>
      <c r="D58" s="61"/>
      <c r="E58" s="60"/>
      <c r="F58" s="59"/>
      <c r="G58" s="66">
        <v>0</v>
      </c>
      <c r="H58" s="65"/>
      <c r="I58" s="56">
        <f>G58*(1+H58)</f>
        <v>0</v>
      </c>
    </row>
    <row r="59" spans="1:9" ht="16.5" thickBot="1" x14ac:dyDescent="0.35">
      <c r="A59" s="64" t="s">
        <v>130</v>
      </c>
      <c r="B59" s="63"/>
      <c r="C59" s="62"/>
      <c r="D59" s="61"/>
      <c r="E59" s="60"/>
      <c r="F59" s="59"/>
      <c r="G59" s="58">
        <v>0</v>
      </c>
      <c r="H59" s="57"/>
      <c r="I59" s="56">
        <f>G59*(1+H59)</f>
        <v>0</v>
      </c>
    </row>
    <row r="60" spans="1:9" ht="16.5" thickBot="1" x14ac:dyDescent="0.35">
      <c r="A60" s="55" t="s">
        <v>129</v>
      </c>
      <c r="B60" s="52"/>
      <c r="C60" s="54"/>
      <c r="D60" s="53"/>
      <c r="E60" s="52"/>
      <c r="F60" s="52"/>
      <c r="G60" s="51">
        <f>SUM(G55:G59)</f>
        <v>0</v>
      </c>
      <c r="H60" s="50"/>
      <c r="I60" s="49">
        <f>SUM(I55:I59)</f>
        <v>0</v>
      </c>
    </row>
    <row r="61" spans="1:9" ht="16.5" thickBot="1" x14ac:dyDescent="0.35">
      <c r="A61" s="48" t="s">
        <v>128</v>
      </c>
      <c r="B61" s="45"/>
      <c r="C61" s="47"/>
      <c r="D61" s="46"/>
      <c r="E61" s="45"/>
      <c r="F61" s="45"/>
      <c r="G61" s="44">
        <f>G60-G52</f>
        <v>0</v>
      </c>
      <c r="H61" s="36"/>
      <c r="I61" s="43">
        <f>I60-I52</f>
        <v>0</v>
      </c>
    </row>
    <row r="62" spans="1:9" ht="16.5" thickBot="1" x14ac:dyDescent="0.35">
      <c r="A62" s="42"/>
      <c r="B62" s="40"/>
      <c r="C62" s="41"/>
      <c r="D62" s="38"/>
      <c r="E62" s="40"/>
      <c r="F62" s="40"/>
      <c r="G62" s="38">
        <f>G42-G61</f>
        <v>0</v>
      </c>
      <c r="H62" s="39"/>
      <c r="I62" s="38">
        <f>I42-I61</f>
        <v>0</v>
      </c>
    </row>
    <row r="63" spans="1:9" ht="16.5" thickBot="1" x14ac:dyDescent="0.35">
      <c r="A63" s="279" t="s">
        <v>127</v>
      </c>
      <c r="B63" s="280"/>
      <c r="C63" s="280"/>
      <c r="D63" s="280"/>
      <c r="E63" s="280"/>
      <c r="F63" s="281"/>
      <c r="G63" s="37">
        <f>G42-G61</f>
        <v>0</v>
      </c>
      <c r="H63" s="36"/>
      <c r="I63" s="35">
        <f>I42-I61</f>
        <v>0</v>
      </c>
    </row>
  </sheetData>
  <mergeCells count="2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1:I11"/>
    <mergeCell ref="A12:I12"/>
    <mergeCell ref="B26:F26"/>
    <mergeCell ref="A44:I44"/>
    <mergeCell ref="A63:F63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acd88dc2-102c-473d-aa45-6161565a3617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26</vt:i4>
      </vt:variant>
      <vt:variant>
        <vt:lpstr>Benoemde bereiken</vt:lpstr>
      </vt:variant>
      <vt:variant>
        <vt:i4>2</vt:i4>
      </vt:variant>
    </vt:vector>
  </HeadingPairs>
  <TitlesOfParts>
    <vt:vector size="28" baseType="lpstr">
      <vt:lpstr>Inhoudsopgave</vt:lpstr>
      <vt:lpstr>ALM, W. Dreesweg (La Defense)</vt:lpstr>
      <vt:lpstr>ASD, Kingsfordweg 1</vt:lpstr>
      <vt:lpstr>ASD, Orlyplein 24</vt:lpstr>
      <vt:lpstr>DH, Prinses Beatrixlaan 512</vt:lpstr>
      <vt:lpstr>HDR, Nieuweweg 3A</vt:lpstr>
      <vt:lpstr>HFD, Capellalaan 1-17</vt:lpstr>
      <vt:lpstr>HN, Nieuwe Steen 4</vt:lpstr>
      <vt:lpstr>SHL, Evert vd Beekstraat 384</vt:lpstr>
      <vt:lpstr>SHL, Folkstoneweg 98</vt:lpstr>
      <vt:lpstr>SHL, Vertrekpas 1- 260 D-Toren</vt:lpstr>
      <vt:lpstr>SHL-R, Beechavenue 82_100</vt:lpstr>
      <vt:lpstr>UTR, Graadt van Roggenweg 200</vt:lpstr>
      <vt:lpstr>UTR, Graadt van Roggenweg 336</vt:lpstr>
      <vt:lpstr>UTR, Graadt van Roggenweg 400</vt:lpstr>
      <vt:lpstr>UTR, Graadt van Roggenweg 500</vt:lpstr>
      <vt:lpstr>UTR, Herman Gorterstraat 5</vt:lpstr>
      <vt:lpstr>UTR, Nijenoord 6</vt:lpstr>
      <vt:lpstr>UTR, Orteliuslaan 1000</vt:lpstr>
      <vt:lpstr>UTR, St.-Jacobsstraat 16</vt:lpstr>
      <vt:lpstr>UTR, St.-Jacobsstraat 200</vt:lpstr>
      <vt:lpstr>UTR, Tiberdreef 12-24</vt:lpstr>
      <vt:lpstr>Vaste aanneemsommen locaties</vt:lpstr>
      <vt:lpstr>Drankenvoorzieningen</vt:lpstr>
      <vt:lpstr>Inschrijfprijs</vt:lpstr>
      <vt:lpstr>Overzicht perceel Noordwest</vt:lpstr>
      <vt:lpstr>Drankenvoorzieningen!brongegevensNW</vt:lpstr>
      <vt:lpstr>brongegevensNW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Natasja N.W.J. Verberne - Kleeven</dc:creator>
  <cp:lastModifiedBy>Delmeer, R. (Rick)</cp:lastModifiedBy>
  <dcterms:created xsi:type="dcterms:W3CDTF">2023-11-09T09:27:44Z</dcterms:created>
  <dcterms:modified xsi:type="dcterms:W3CDTF">2024-02-04T15:26:23Z</dcterms:modified>
</cp:coreProperties>
</file>