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InkoopHoorn-NoordVenenlaankwartier/Gedeelde documenten/07. Aanbesteding en inkoop/13. Nota's van Inlichtingen/"/>
    </mc:Choice>
  </mc:AlternateContent>
  <xr:revisionPtr revIDLastSave="34" documentId="8_{AACC42A8-EA7F-41A2-8E8E-3E18329F4E61}" xr6:coauthVersionLast="47" xr6:coauthVersionMax="47" xr10:uidLastSave="{2B778AD7-32B4-47BA-B6B3-3F73B0FF3712}"/>
  <bookViews>
    <workbookView xWindow="28680" yWindow="-120" windowWidth="29040" windowHeight="15840" xr2:uid="{8F424AFF-94D9-4B93-9C65-A0FC582BAA52}"/>
  </bookViews>
  <sheets>
    <sheet name="Inschrijving" sheetId="6" r:id="rId1"/>
    <sheet name="Engineering H 02 en H 04" sheetId="1" r:id="rId2"/>
    <sheet name="Engineering V 04" sheetId="3" r:id="rId3"/>
    <sheet name="Engineering V 08" sheetId="13" r:id="rId4"/>
    <sheet name="Engineering fictief" sheetId="8" r:id="rId5"/>
    <sheet name="Realisatie fictief" sheetId="12" r:id="rId6"/>
  </sheets>
  <externalReferences>
    <externalReference r:id="rId7"/>
  </externalReferences>
  <definedNames>
    <definedName name="_xlnm.Print_Area" localSheetId="4">'Engineering fictief'!$A$4:$F$38</definedName>
    <definedName name="_xlnm.Print_Area" localSheetId="1">'Engineering H 02 en H 04'!$A$1:$F$51</definedName>
    <definedName name="_xlnm.Print_Area" localSheetId="2">'Engineering V 04'!$A$1:$F$38</definedName>
    <definedName name="_xlnm.Print_Area" localSheetId="3">'Engineering V 08'!$A$1:$F$39</definedName>
    <definedName name="_xlnm.Print_Area" localSheetId="0">Inschrijving!$A$1:$H$31</definedName>
    <definedName name="_xlnm.Print_Area" localSheetId="5">'Realisatie fictief'!$A$1:$F$224</definedName>
    <definedName name="_xlnm.Print_Titles" localSheetId="5">'Realisatie fictief'!$2:$9</definedName>
    <definedName name="CROW.SSK.PostenFormules">OFFSET(INDIRECT("Instellingen!$D$2"),0,0,COUNTA(INDIRECT("INSTELLINGEN!D:D"))-1,1)</definedName>
    <definedName name="CROW.SSK.POSTENLIJST">OFFSET(INDIRECT("Instellingen!$E$2"),0,0,COUNTA(INDIRECT("INSTELLINGEN!E:E"))-1,1)</definedName>
    <definedName name="SSK.bijdrage_max">[1]Instellingen!$B$13</definedName>
    <definedName name="SSK.BTW_hoog">[1]Instellingen!$B$15</definedName>
    <definedName name="SSK.Discontovoet">[1]Instellingen!$B$12</definedName>
    <definedName name="SSK.Levenscyclus">[1]Instellingen!$B$11</definedName>
    <definedName name="SSK.StartJaar">[1]Instellingen!$B$10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30" i="3"/>
  <c r="E30" i="13"/>
  <c r="F16" i="13"/>
  <c r="C9" i="6"/>
  <c r="B36" i="13"/>
  <c r="F33" i="13"/>
  <c r="F28" i="13"/>
  <c r="F27" i="13"/>
  <c r="F26" i="13"/>
  <c r="F20" i="13"/>
  <c r="F19" i="13"/>
  <c r="F18" i="13"/>
  <c r="F17" i="13"/>
  <c r="F14" i="13"/>
  <c r="F13" i="13"/>
  <c r="F12" i="13"/>
  <c r="F11" i="13"/>
  <c r="F10" i="13"/>
  <c r="F190" i="12"/>
  <c r="F189" i="12"/>
  <c r="F188" i="12"/>
  <c r="F187" i="12"/>
  <c r="F186" i="12"/>
  <c r="F182" i="12"/>
  <c r="F181" i="12"/>
  <c r="F16" i="8"/>
  <c r="F20" i="1"/>
  <c r="B222" i="12"/>
  <c r="F201" i="12"/>
  <c r="F199" i="12"/>
  <c r="F197" i="12"/>
  <c r="F196" i="12"/>
  <c r="F173" i="12"/>
  <c r="F170" i="12"/>
  <c r="F166" i="12"/>
  <c r="F163" i="12"/>
  <c r="F159" i="12"/>
  <c r="F155" i="12"/>
  <c r="F152" i="12"/>
  <c r="F148" i="12"/>
  <c r="F145" i="12"/>
  <c r="F142" i="12"/>
  <c r="F137" i="12"/>
  <c r="F134" i="12"/>
  <c r="F131" i="12"/>
  <c r="F127" i="12"/>
  <c r="F124" i="12"/>
  <c r="F119" i="12"/>
  <c r="F116" i="12"/>
  <c r="F112" i="12"/>
  <c r="F109" i="12"/>
  <c r="F104" i="12"/>
  <c r="F101" i="12"/>
  <c r="F97" i="12"/>
  <c r="F93" i="12"/>
  <c r="F88" i="12"/>
  <c r="F84" i="12"/>
  <c r="F80" i="12"/>
  <c r="F76" i="12"/>
  <c r="F73" i="12"/>
  <c r="F70" i="12"/>
  <c r="F67" i="12"/>
  <c r="F60" i="12"/>
  <c r="F57" i="12"/>
  <c r="F54" i="12"/>
  <c r="F51" i="12"/>
  <c r="C48" i="12"/>
  <c r="F48" i="12" s="1"/>
  <c r="C42" i="12"/>
  <c r="F42" i="12" s="1"/>
  <c r="C39" i="12"/>
  <c r="F39" i="12" s="1"/>
  <c r="C36" i="12"/>
  <c r="F36" i="12" s="1"/>
  <c r="C32" i="12"/>
  <c r="F32" i="12" s="1"/>
  <c r="F29" i="12"/>
  <c r="F22" i="12"/>
  <c r="F20" i="12"/>
  <c r="F18" i="12"/>
  <c r="F15" i="12"/>
  <c r="F13" i="12"/>
  <c r="F12" i="8"/>
  <c r="F13" i="8"/>
  <c r="F14" i="8"/>
  <c r="F15" i="8"/>
  <c r="F18" i="8"/>
  <c r="F19" i="8"/>
  <c r="F20" i="8"/>
  <c r="F21" i="8"/>
  <c r="F23" i="8"/>
  <c r="F24" i="8"/>
  <c r="F25" i="8"/>
  <c r="F26" i="8"/>
  <c r="B36" i="8"/>
  <c r="F22" i="13" l="1"/>
  <c r="E23" i="13" s="1"/>
  <c r="F23" i="13" s="1"/>
  <c r="F24" i="13" s="1"/>
  <c r="F28" i="8"/>
  <c r="E29" i="8" s="1"/>
  <c r="F29" i="8" s="1"/>
  <c r="F30" i="8" s="1"/>
  <c r="F205" i="12"/>
  <c r="F209" i="12" s="1"/>
  <c r="E211" i="12" s="1"/>
  <c r="F30" i="13" l="1"/>
  <c r="E31" i="13" s="1"/>
  <c r="F31" i="13" s="1"/>
  <c r="F36" i="13" s="1"/>
  <c r="E9" i="6" s="1"/>
  <c r="E213" i="12"/>
  <c r="F213" i="12" s="1"/>
  <c r="E214" i="12" s="1"/>
  <c r="F214" i="12" s="1"/>
  <c r="E215" i="12" s="1"/>
  <c r="F215" i="12" s="1"/>
  <c r="F211" i="12"/>
  <c r="E32" i="8"/>
  <c r="F32" i="8" s="1"/>
  <c r="E33" i="8" s="1"/>
  <c r="F33" i="8" s="1"/>
  <c r="F36" i="8" l="1"/>
  <c r="E11" i="6" s="1"/>
  <c r="E217" i="12"/>
  <c r="F217" i="12" s="1"/>
  <c r="F222" i="12" s="1"/>
  <c r="E12" i="6" s="1"/>
  <c r="B36" i="3" l="1"/>
  <c r="F33" i="3"/>
  <c r="F28" i="3"/>
  <c r="F27" i="3"/>
  <c r="F26" i="3"/>
  <c r="F20" i="3"/>
  <c r="F19" i="3"/>
  <c r="F18" i="3"/>
  <c r="F17" i="3"/>
  <c r="F16" i="3"/>
  <c r="F14" i="3"/>
  <c r="F13" i="3"/>
  <c r="F12" i="3"/>
  <c r="F11" i="3"/>
  <c r="F10" i="3"/>
  <c r="B49" i="1"/>
  <c r="F39" i="1"/>
  <c r="F40" i="1"/>
  <c r="F41" i="1"/>
  <c r="F33" i="1"/>
  <c r="F27" i="1"/>
  <c r="F21" i="1"/>
  <c r="F14" i="1"/>
  <c r="F32" i="1"/>
  <c r="F31" i="1"/>
  <c r="F30" i="1"/>
  <c r="F29" i="1"/>
  <c r="F26" i="1"/>
  <c r="F25" i="1"/>
  <c r="F24" i="1"/>
  <c r="F23" i="1"/>
  <c r="F19" i="1"/>
  <c r="F18" i="1"/>
  <c r="F17" i="1"/>
  <c r="F16" i="1"/>
  <c r="F13" i="1"/>
  <c r="F12" i="1"/>
  <c r="F11" i="1"/>
  <c r="F10" i="1"/>
  <c r="F22" i="3" l="1"/>
  <c r="C8" i="6"/>
  <c r="F35" i="1"/>
  <c r="E36" i="1" s="1"/>
  <c r="C7" i="6"/>
  <c r="E23" i="3"/>
  <c r="F23" i="3" s="1"/>
  <c r="F24" i="3" s="1"/>
  <c r="F30" i="3" l="1"/>
  <c r="F36" i="1"/>
  <c r="F37" i="1" s="1"/>
  <c r="E31" i="3" l="1"/>
  <c r="F31" i="3" s="1"/>
  <c r="F36" i="3" s="1"/>
  <c r="E8" i="6" s="1"/>
  <c r="F43" i="1" l="1"/>
  <c r="E44" i="1" s="1"/>
  <c r="F44" i="1" l="1"/>
  <c r="F46" i="1" l="1"/>
  <c r="F49" i="1" s="1"/>
  <c r="E7" i="6" s="1"/>
  <c r="E15" i="6" s="1"/>
  <c r="E20" i="6" l="1"/>
  <c r="E21" i="6"/>
  <c r="E24" i="6" l="1"/>
</calcChain>
</file>

<file path=xl/sharedStrings.xml><?xml version="1.0" encoding="utf-8"?>
<sst xmlns="http://schemas.openxmlformats.org/spreadsheetml/2006/main" count="493" uniqueCount="203">
  <si>
    <t>Hoe komt de fictieve inschrijfprijs tot stand:</t>
  </si>
  <si>
    <t>Opmerking:</t>
  </si>
  <si>
    <t>Onderdeel</t>
  </si>
  <si>
    <t>Omschrijving:</t>
  </si>
  <si>
    <t>Bedrag:</t>
  </si>
  <si>
    <t>€ 7.500,00 betref stelpost aanname OG.</t>
  </si>
  <si>
    <t>€ 5.000,00 betref stelpost aanname OG.</t>
  </si>
  <si>
    <t>Engineering fictief, eenheidsprijzen per deelopdracht H of V</t>
  </si>
  <si>
    <t>Realisatie fictief, eenheidsprijzen per deelopdracht H of V</t>
  </si>
  <si>
    <t>Subtotaal inschrijfprijs</t>
  </si>
  <si>
    <t>Overnemen uit inschrijving:</t>
  </si>
  <si>
    <t>5a</t>
  </si>
  <si>
    <t xml:space="preserve">CO2 prestatieladder, ambitiniveau 3 --&gt; geen fictieve korting </t>
  </si>
  <si>
    <t>voldoet</t>
  </si>
  <si>
    <t>Overnemen uit inschrijving, 1 is mogelijk.</t>
  </si>
  <si>
    <t>5b</t>
  </si>
  <si>
    <t xml:space="preserve">CO2 prestatieladder, ambitiniveau 4 --&gt; 1% fictieve korting </t>
  </si>
  <si>
    <t>5c</t>
  </si>
  <si>
    <t xml:space="preserve">CO2 prestatieladder, ambitiniveau 5 --&gt; 2% fictieve korting </t>
  </si>
  <si>
    <t>Inschrijfprijs t.b.v. BPKV</t>
  </si>
  <si>
    <t>Inschrijver gaat</t>
  </si>
  <si>
    <t>wel / niet *)</t>
  </si>
  <si>
    <t>akkoord met de wachtkamerconstructie</t>
  </si>
  <si>
    <t>*)</t>
  </si>
  <si>
    <t>Weghalen wat niet van toepassing is</t>
  </si>
  <si>
    <t>Toelichting:</t>
  </si>
  <si>
    <t>Inschrijfstaat engineering H02 (c) en H04 (a-b-c)</t>
  </si>
  <si>
    <t>Prijspeil 30-6-2023</t>
  </si>
  <si>
    <t>Vaste prijs - Engineering H02 en H04</t>
  </si>
  <si>
    <t>Hoeveel-</t>
  </si>
  <si>
    <t>Eenheid</t>
  </si>
  <si>
    <t>Prijs</t>
  </si>
  <si>
    <t>Totaal excl btw</t>
  </si>
  <si>
    <t>Code</t>
  </si>
  <si>
    <t>Omschrijving post</t>
  </si>
  <si>
    <t>heid</t>
  </si>
  <si>
    <t>H 02 c</t>
  </si>
  <si>
    <t>Civiel projectleider</t>
  </si>
  <si>
    <t>uren</t>
  </si>
  <si>
    <t>Projectleider omgeving</t>
  </si>
  <si>
    <t>Civiel ontwerper</t>
  </si>
  <si>
    <t>Civiel bestekschrijver</t>
  </si>
  <si>
    <t>Civiel xxx</t>
  </si>
  <si>
    <t>H04 a</t>
  </si>
  <si>
    <t>(Sr.) Projectleider omgeving</t>
  </si>
  <si>
    <t>verrekenbaar extra ontwerp compleet</t>
  </si>
  <si>
    <t>stuk</t>
  </si>
  <si>
    <t>3de en eventueel 4de ontwerpopgave, 1ste en 2de ontwerp is standaard onderdeel H04 a.</t>
  </si>
  <si>
    <t>H 04 b</t>
  </si>
  <si>
    <t>H 04 c</t>
  </si>
  <si>
    <t>Directe kosten benoemd</t>
  </si>
  <si>
    <t>Directe kosten nader te detailleren</t>
  </si>
  <si>
    <t>%</t>
  </si>
  <si>
    <t>Directe kosten</t>
  </si>
  <si>
    <t>Activiteit xxx</t>
  </si>
  <si>
    <t>ehd</t>
  </si>
  <si>
    <t>Algemene kosten</t>
  </si>
  <si>
    <t>Winst &amp; risico</t>
  </si>
  <si>
    <t>Stelpost(en)</t>
  </si>
  <si>
    <t>post</t>
  </si>
  <si>
    <t>Inschrijfstaat engineering V 04 (b-c)</t>
  </si>
  <si>
    <t>Vaste prijs - Engineering V 04</t>
  </si>
  <si>
    <t>V 04 b</t>
  </si>
  <si>
    <t>V 04 c</t>
  </si>
  <si>
    <t>Inschrijfstaat engineering fictief per H of V deelopdracht</t>
  </si>
  <si>
    <t>Geldt niet voor H 02, H 04 en V 04</t>
  </si>
  <si>
    <t>Engineering fictief per H of V deelopdracht</t>
  </si>
  <si>
    <t xml:space="preserve">inschatting </t>
  </si>
  <si>
    <t>Onderdeel a</t>
  </si>
  <si>
    <t>3de en eventueel 4de ontwerpopgave, 1ste en 2de ontwerp is standaard onderdeel a.</t>
  </si>
  <si>
    <t>Onderdeel b</t>
  </si>
  <si>
    <t>Onderdeel c</t>
  </si>
  <si>
    <t>Inschrijfstaat realisatie fictief per H of V deelopdracht</t>
  </si>
  <si>
    <r>
      <t>Geldt</t>
    </r>
    <r>
      <rPr>
        <b/>
        <i/>
        <sz val="10"/>
        <color rgb="FFFF0000"/>
        <rFont val="Calibri"/>
        <family val="2"/>
        <scheme val="minor"/>
      </rPr>
      <t xml:space="preserve"> ook</t>
    </r>
    <r>
      <rPr>
        <i/>
        <sz val="10"/>
        <rFont val="Calibri"/>
        <family val="2"/>
        <scheme val="minor"/>
      </rPr>
      <t xml:space="preserve"> voor H 02, H 04 en V 04</t>
    </r>
  </si>
  <si>
    <t>OBJECTRAMING</t>
  </si>
  <si>
    <t>Realisatie fictief per H of V deelopdracht</t>
  </si>
  <si>
    <t>Verhardingen</t>
  </si>
  <si>
    <t>Verwijderen elementenverharding - klinkers</t>
  </si>
  <si>
    <t>m2</t>
  </si>
  <si>
    <t>Tot de werkzaamheden behoren tenminste:
- het opnemen van bestaande elementverharding
- kapotte materialen verwijderen en afvoeren
- inclusief stortkosten
- gehele materialen vervoeren naar depot op werkterrein</t>
  </si>
  <si>
    <t>Verwijderen bitumineuze verharding - schoon</t>
  </si>
  <si>
    <t>Tot de werkzaamheden behoren tenminste:
- het inzagen van de bestaande constructie
- het frezen van de bitumineuze verharding
- het afvoeren van vrijkomende materiaal
- inclusief stortkosten</t>
  </si>
  <si>
    <t>Herstraten elementenverharding</t>
  </si>
  <si>
    <t xml:space="preserve">Tot de werkzaamheden behoren tenminste:
- gehele materialen vervoeren van depot op werkterrein naar plaats verwerken
- herstraten klinkers
- afstrooien met brekerzand
- trillen </t>
  </si>
  <si>
    <t>Aanbrengen elementenverharding - leveren nieuw</t>
  </si>
  <si>
    <t xml:space="preserve">Tot de werkzaamheden behoren tenminste:
- leveren op plaats verwerken en aanbrengen klinkers - inboet
- aanbrengen elementenverharding
- afstrooien met brekerzand
- trillen </t>
  </si>
  <si>
    <t>Aanbrengen bitumineuze verharding 3 laags</t>
  </si>
  <si>
    <t xml:space="preserve">Tot de werkzaamheden behoren tenminste:
</t>
  </si>
  <si>
    <t>- aanbrengen trapfrees aansluitingen
- aanbrengen van de bitumineuze verharding onderlaag
- aanbrengen kleeflaag</t>
  </si>
  <si>
    <t>- aanbrengen van de bitumineuze verharding tussenlaag
- aanbrengen kleeflaag
- aanbrengen van de bitumineuze verharding deklaag
- afwerken deklaag</t>
  </si>
  <si>
    <t>Grondwerkrijbaan</t>
  </si>
  <si>
    <t>Verwijderen funderingslaag, tot maximaal 400 mm</t>
  </si>
  <si>
    <t>Tot de werkzaamheden behoren tenminste:</t>
  </si>
  <si>
    <t>- verwijderen funderingslaag, tot maximaal 400 mm
- afvoeren vrijkomend materiaal</t>
  </si>
  <si>
    <t>Verwijderen zandbed , laagdikte 600 mm</t>
  </si>
  <si>
    <t>m3</t>
  </si>
  <si>
    <t>- verwijderen zand
- afvoeren vrijkomend materiaal</t>
  </si>
  <si>
    <t>Aanbrengen zandbed, laagdikte 600 mm</t>
  </si>
  <si>
    <t>- leveren en aanbrengen zand
- verdichten zand</t>
  </si>
  <si>
    <t>Aanbrengen funderingslaag</t>
  </si>
  <si>
    <t>- leveren en aanbrengen funderingslaag
- verdichten funderingslaag</t>
  </si>
  <si>
    <t>Aanbrengen straatlaag</t>
  </si>
  <si>
    <t>- leveren en aanbrengen straatlaag
- verdichten straatlaag
- profileren straatlaag</t>
  </si>
  <si>
    <t>Grondwerk riolering</t>
  </si>
  <si>
    <t>Ontgraven grond t.p.v. rioolsleuf - afvoer - excl. stortkosten</t>
  </si>
  <si>
    <t>- toepassen sleufbekisting
- ontgraven grond
- afvoeren vrijkomende grond
- inclusief stortkosten (schoon)
- verontreinigde grond, stortkosten via stelpost</t>
  </si>
  <si>
    <t>Ontgraven grond t.p.v. rioolsleuf - hergebruik</t>
  </si>
  <si>
    <t>- toepassen sleufbekisting
- ontgraven grond
- vervoeren naar depot op werkterrein
- opslaan naast sleuf (is toegestaan)</t>
  </si>
  <si>
    <t>Aanbrengen grondverbetering riool - leveren</t>
  </si>
  <si>
    <t>- leveren op plaats verwerken zand
- aanbrengen zand
- verdichten zand
- profileren zand</t>
  </si>
  <si>
    <t>Aanvullen zand in rioolsleuf - leveren</t>
  </si>
  <si>
    <t>- leveren op plaats verwerken zand
- aanbrengen zand
- verdichten zand
- profileren zand
- verwijderen sleufbekisting</t>
  </si>
  <si>
    <t>Aanvullen zand in rioolsleuf - hergebruik</t>
  </si>
  <si>
    <t>- aanbrengen zand (naast sleuf)
- verdichten zand
- profileren zand
- verwijderen sleufbekisting</t>
  </si>
  <si>
    <t>Riolering</t>
  </si>
  <si>
    <t>Verwijderen putten met putkoppen</t>
  </si>
  <si>
    <t>st</t>
  </si>
  <si>
    <t>- verwijderen putkoppen
-  verwijderen putten
- afvoeren vrijkomende materialen
- inclusief stortkosten</t>
  </si>
  <si>
    <t>Verwijderen bestaande riolering t.p.v. nieuwe riooltracé, tot diameter 600 mm</t>
  </si>
  <si>
    <t>m</t>
  </si>
  <si>
    <t>- verwijderen vuilwaterriool tot 600 mm
- reinigen vuilwaterriool (verwijderen zand en slib)
- afvoeren vrijkomende materialen
- inclusief stortkosten</t>
  </si>
  <si>
    <t>Verwijderen bestaande riolering t.p.v. nieuwe riooltracé, diameter &gt; 600 mm</t>
  </si>
  <si>
    <t>- verwijderen vuilwaterriool diameter &gt; 600 mm
- reinigen vuilwaterriool (verwijderen zand en slib)
- afvoeren vrijkomende materialen
- inclusief stortkosten</t>
  </si>
  <si>
    <t>Verwijderen riolering diameter tot 600 mm met sleuf en verharding</t>
  </si>
  <si>
    <t>- het opnemen van bestaande elementverharding
- kapotte materialen verwijderen en afvoeren 
- gehele materialen vervoeren naar depot op werkterrein
- toepassen sleufbekisting / hulpwerk 
- ontgraven grond</t>
  </si>
  <si>
    <t>- verwijderen vuilwaterriool tot 600 mm
- reinigen vuilwaterriool (verwijderen zand en slib)
- afvoeren vrijkomende materialen
- inclusief stortkosten
- aanvullen grond
- verdichten grond</t>
  </si>
  <si>
    <t>Verwijderen riolering diameter &gt; 600 mm met sleuf en verharding</t>
  </si>
  <si>
    <t>- verwijderen vuilwaterriool groter dan  600 mm
- reinigen vuilwaterriool (verwijderen zand en slib)
- afvoeren vrijkomende materialen
- inclusief stortkosten
- aanvullen grond
- verdichten grond</t>
  </si>
  <si>
    <t>Verwijderen riolering diameter tot 600 mm zonder verharding met sleuf</t>
  </si>
  <si>
    <t>Verwijderen riolering diameter &gt; 600 mm zonder verharding met sleuf</t>
  </si>
  <si>
    <t>- verwijderen vuilwaterriool diameter &gt; 600 mm
- reinigen vuilwaterriool (verwijderen zand en slib)
- afvoeren vrijkomende materialen
- inclusief stortkosten
- aanvullen grond
- verdichten grond</t>
  </si>
  <si>
    <t>Aanbrengen RWA inspectieputten kunststof rond 800 mm</t>
  </si>
  <si>
    <t>stuks</t>
  </si>
  <si>
    <t>- aanvullend benodigd grondwerk
- leveren en aanbrengen complete kunststof rond 800 mm inspectieput
- aanbrengen voorzieningen en aansluitingen inspectieput
- deksels met wapen gemeente Hoorn en opschriften</t>
  </si>
  <si>
    <t>Aanbrengen RWA inspectieputten beton 800 x 800 mm en  1.000 x 1.000 mm</t>
  </si>
  <si>
    <t>- aanvullend benodigd grondwerk
- leveren en aanbrengen complete betonnen 800 x 800 mm tot 1.000 x 1.000 mm inspectieput
- aanbrengen voorzieningen en aansluitingen inspectieput
- deksels met wapen gemeente Hoorn en opschriften</t>
  </si>
  <si>
    <t>Aanbrengen VW inspectieputten beton 1.250 x 1.250 mm</t>
  </si>
  <si>
    <t>- aanvullend benodigd grondwerk
- leveren en aanbrengen complete beton tot 1.250 x 1.250 mm  inspectieput
- aanbrengen voorzieningen en aansluitingen inspectieput
- deksels met wapen gemeente Hoorn en opschriften</t>
  </si>
  <si>
    <t>Aanbrengen RWA inspectieputten beton 2.000 x 2.000 mm</t>
  </si>
  <si>
    <t>- aanvullend benodigd grondwerk
- leveren en aanbrengen complete betonnen 2.000 x 2.000 mm inspectieput
- aanbrengen voorzieningen en aansluitingen inspectieput
- deksels met wapen gemeente Hoorn en opschriften</t>
  </si>
  <si>
    <t>Aanbrengen VW inspectieputten kunststof rond 800 mm</t>
  </si>
  <si>
    <t>Aanbrengen VW inspectieputten kunststof rond 1.000 mm</t>
  </si>
  <si>
    <t>- aanvullend benodigd grondwerk
- leveren en aanbrengen complete kunststof rond 1.000 mm inspectieput
- aanbrengen voorzieningen en aansluitingen inspectieput
- deksels met wapen gemeente Hoorn en opschriften</t>
  </si>
  <si>
    <t>Aanbrengen VW inspectieputten beton tot 1.000 x 1.000 mm</t>
  </si>
  <si>
    <t>- aanvullend benodigd grondwerk
- leveren en aanbrengen complete betonnen 1.000 x 1.000 mm inspectieput
- aanbrengen voorzieningen en aansluitingen inspectieput
- deksels met wapen gemeente Hoorn en opschriften</t>
  </si>
  <si>
    <t>- aanvullend benodigd grondwerk
- leveren en aanbrengen complete betonnen 1.250 x 1.250 mm inspectieput
- aanbrengen voorzieningen en aansluitingen inspectieput
- deksels met wapen gemeente Hoorn en opschriften</t>
  </si>
  <si>
    <t>Aanbrengen inspectieputten drainageriool kunststof rond 600 mm</t>
  </si>
  <si>
    <t>- aanvullend benodigd grondwerk
- leveren en aanbrengen complete kunststof rond 600 mm inspectieput
- aanbrengen voorzieningen en aansluitingen inspectieput
- deksels met wapen gemeente Hoorn en opschriften</t>
  </si>
  <si>
    <t>Aanbrengen inspectieputten beton 800 x 800 mm inclusief spindelschuif</t>
  </si>
  <si>
    <t>- aanvullend benodigd grondwerk
- leveren en aanbrengen complete betonnen 800 x 800 mm inspectieput
- aanbrengen voorzieningen en aansluitingen inspectieput
- leveren en aanbrengen spindelschuif
- deksels met wapen gemeente Hoorn en opschriften</t>
  </si>
  <si>
    <t xml:space="preserve">Aanbrengen RWA - kunststof rond 250 mm en rond 315 mm </t>
  </si>
  <si>
    <t>- leveren en aanbrengen RWA riool rond 250 mm en 315 mm
- leveren en aanbrengen hulpstukken en mofverbindingen rond 250 mm en 315 mm
- leveren materialen en aanbrengen putaansluitingen</t>
  </si>
  <si>
    <t xml:space="preserve">Aanbrengen RWA - kunststof rond 400 mm en rond 500 mm </t>
  </si>
  <si>
    <t>- leveren en aanbrengen RWA riool rond 400 mm en 500 mm
- leveren en aanbrengen hulpstukken en mofverbindingen rond 400 mm en 500 mm
- leveren materialen en aanbrengen putaansluitingen</t>
  </si>
  <si>
    <t>Aanbrengen RWA - beton rond 600 mm, 700 mm en 800 mm</t>
  </si>
  <si>
    <t>- leveren en aanbrengen RWA riool - beton rond 600 mm, 700 mm en 800 mm
- leveren en aanbrengen hulpstukken en verbindingen rond 600 mm ,  700 mm en 800 mm
- leveren materialen en aanbrengen putaansluitingen</t>
  </si>
  <si>
    <t xml:space="preserve">Aanbrengen VWA - kunststof rond 250 mm en rond 315 mm </t>
  </si>
  <si>
    <t>- leveren en aanbrengen VWA riool rond 250 mm en 315 mm
- leveren en aanbrengen hulpstukken en mofverbindingen rond 250 mm en 315 mm
- leveren materialen en aanbrengen putaansluitingen</t>
  </si>
  <si>
    <t xml:space="preserve">Aanbrengen VWA - kunststof rond 400 mm en rond 500 mm </t>
  </si>
  <si>
    <t>- leveren en aanbrengen VWA riool rond 400 mm en 500 mm
- leveren en aanbrengen hulpstukken en mofverbindingen rond 400 mm en 500 mm
- leveren materialen en aanbrengen putaansluitingen</t>
  </si>
  <si>
    <t xml:space="preserve">Aanbrengen VWA - kunststof rond 630 mm </t>
  </si>
  <si>
    <t>- leveren en aanbrengen VWA riool rond 630 mm
- leveren en aanbrengen hulpstukken en mofverbindingen rond 630 mm
- leveren materialen en aanbrengen putaansluitingen</t>
  </si>
  <si>
    <t>Aanbrengen VWA - beton rond 500 mm en 600 mm</t>
  </si>
  <si>
    <t>- leveren en aanbrengen VWA riool - beton rond 500 mm en 600 mm
- leveren en aanbrengen hulpstukken en verbindingen rond 500 mm en 600 mm
- leveren materialen en aanbrengen putaansluitingen</t>
  </si>
  <si>
    <t>Aanbrengen VWA - beton rond 700 mm en 800 mm</t>
  </si>
  <si>
    <t>- leveren en aanbrengen VWA riool - beton rond 700 mm en 800 mm
- leveren en aanbrengen hulpstukken en verbindingen rond 700 mm en 800 mm
- leveren materialen en aanbrengen putaansluitingen</t>
  </si>
  <si>
    <t>Aanbrengen drainbuizen / IT-riool PP-buis rond 200 mm</t>
  </si>
  <si>
    <t>- leveren en aanbrengen PP- drainbuis diameter 200 mm
- leveren en aanbrengen hulpstukken en mofverbindingen diameter tot 200 mm
- leveren materialen en aanbrengen putaansluitingen</t>
  </si>
  <si>
    <t>Vervangen huisaansluiting, PVC SN8 rond 125 mm</t>
  </si>
  <si>
    <t>- aanvullend grondwerk
- leveren en aanbrengen nieuwe standleiding
- leveren en aanbrengen flexbocht 88 graden, T-stuk, ontstoppingsstuk, bochtstukken, overige verbindingen</t>
  </si>
  <si>
    <t>Vervangen kolkaansluitingen, PVC SN8 rond 125</t>
  </si>
  <si>
    <t>- aanvullend grondwerk
- leveren en aanbrengen nieuwe standleiding
- leveren en aanbrengen flexbocht 88 graden, T-stuk, bochtstukken, overige verbindingen</t>
  </si>
  <si>
    <t>Stellen kolken</t>
  </si>
  <si>
    <t>- aanvullend grondwerk
- stellen kolk
- aanvullen / fixeren kolk</t>
  </si>
  <si>
    <t>Vervangen kolken</t>
  </si>
  <si>
    <t>- aanvullend grondwerk
- leveren en aanbrengen nieuwe kolk (STR3245 of TRK4714)
- stellen kolk
- aanvullen / fixeren kolk</t>
  </si>
  <si>
    <t>Ter beschikking stellen</t>
  </si>
  <si>
    <t>afroep is per 4 uur of 8 uur</t>
  </si>
  <si>
    <t>T.b.s. werknemer grondwerker</t>
  </si>
  <si>
    <t>uur</t>
  </si>
  <si>
    <t>T.b.s. werknemer straatmakerskoppel</t>
  </si>
  <si>
    <t>inclusief bediening en brandstoffen</t>
  </si>
  <si>
    <t>T.b.s. hydraulische graafmachine - rups kraan 30 ton</t>
  </si>
  <si>
    <t>T.b.s. hydraulische graafmachine - mobiele kraan 15 ton</t>
  </si>
  <si>
    <t>T.b.s. vrachtauto 6x6</t>
  </si>
  <si>
    <t>T.b.s. wiellader, 15 ton</t>
  </si>
  <si>
    <t>T.b.s. mini hydraulische graafmachine</t>
  </si>
  <si>
    <t>Bijzondere werkzaamheden rioleringen</t>
  </si>
  <si>
    <t>Voor de onderstaande posten dienen alle werkzaamheden en benodigde leveringen te worden opgenomen in de prijs per eenheid.</t>
  </si>
  <si>
    <t>Volschuimen riool, tot diameter 500 mm, inclusief 1 put</t>
  </si>
  <si>
    <t>Volschuimen riool, diameter &gt; 500 mm, inclusief 1 put</t>
  </si>
  <si>
    <t>Aanpassingen/voorzieningen t.b.v. instandhouden bestaand riool</t>
  </si>
  <si>
    <t>Uitstroom/overstortvoorziening circa 2200 x 1500 mm</t>
  </si>
  <si>
    <t>Nader te detailleren, niet van toepassing = budget opdrachtgever.</t>
  </si>
  <si>
    <t>Eenmalige kosten</t>
  </si>
  <si>
    <t>Uitvoeringskosten</t>
  </si>
  <si>
    <t>Stelposten, nog niet van toepassing = budget opdrachtgever.</t>
  </si>
  <si>
    <t>Inschrijfstaat engineering V 08 (b-c)</t>
  </si>
  <si>
    <t>Vaste prijs - Engineering V 08</t>
  </si>
  <si>
    <t>2b</t>
  </si>
  <si>
    <t>aangepast, formule was niet correct</t>
  </si>
  <si>
    <t xml:space="preserve">Bijdragen RAW </t>
  </si>
  <si>
    <t>aangepast (Nota van Inlichtingen, 'en overig vervallen)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</si>
</sst>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* #,##0_-;_-* #,##0\-;_-* &quot;-&quot;??_-;_-@_-"/>
    <numFmt numFmtId="166" formatCode="_([$€-413]\ * #,##0_);_([$€-413]\ * \(#,##0\);_([$€-413]\ * &quot;-&quot;_);_(@_)"/>
    <numFmt numFmtId="167" formatCode="_([$€-413]\ * #,##0.00_);_([$€-413]\ * \(#,##0.00\);_([$€-413]\ * &quot;-&quot;_);_(@_)"/>
    <numFmt numFmtId="168" formatCode="_ * #,##0.0_ ;_ * \-#,##0.0_ ;_ * &quot;-&quot;_ ;_ @_ "/>
    <numFmt numFmtId="169" formatCode="dd/mm/yy;@"/>
    <numFmt numFmtId="170" formatCode="_ * #,##0.00_ ;_ * \-#,##0.00_ ;_ * &quot;-&quot;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8"/>
      <name val="Arial"/>
      <family val="2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rgb="FF009DE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rgb="FF009DE0"/>
      <name val="Calibri"/>
      <family val="2"/>
      <scheme val="minor"/>
    </font>
    <font>
      <sz val="10"/>
      <color rgb="FF009DE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theme="4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9D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009DE0"/>
      </top>
      <bottom/>
      <diagonal/>
    </border>
    <border>
      <left/>
      <right/>
      <top/>
      <bottom style="thin">
        <color rgb="FF009DE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/>
    <xf numFmtId="0" fontId="4" fillId="0" borderId="0" xfId="0" applyFont="1" applyAlignment="1">
      <alignment horizontal="left" vertical="center"/>
    </xf>
    <xf numFmtId="0" fontId="7" fillId="2" borderId="0" xfId="0" applyFont="1" applyFill="1"/>
    <xf numFmtId="0" fontId="2" fillId="2" borderId="0" xfId="0" applyFont="1" applyFill="1"/>
    <xf numFmtId="0" fontId="3" fillId="0" borderId="0" xfId="0" applyFont="1" applyAlignment="1">
      <alignment vertical="top"/>
    </xf>
    <xf numFmtId="0" fontId="6" fillId="0" borderId="0" xfId="2" applyNumberFormat="1" applyFont="1" applyAlignment="1" applyProtection="1">
      <alignment horizontal="center" vertical="top"/>
      <protection hidden="1"/>
    </xf>
    <xf numFmtId="0" fontId="8" fillId="0" borderId="0" xfId="0" applyFont="1" applyAlignment="1">
      <alignment vertical="top"/>
    </xf>
    <xf numFmtId="0" fontId="4" fillId="0" borderId="0" xfId="2" applyNumberFormat="1" applyFont="1" applyAlignment="1">
      <alignment horizontal="right" vertical="top"/>
    </xf>
    <xf numFmtId="0" fontId="9" fillId="2" borderId="0" xfId="2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 vertical="top"/>
    </xf>
    <xf numFmtId="0" fontId="6" fillId="2" borderId="0" xfId="2" applyNumberFormat="1" applyFont="1" applyFill="1"/>
    <xf numFmtId="0" fontId="6" fillId="2" borderId="0" xfId="0" applyFont="1" applyFill="1" applyAlignment="1">
      <alignment horizontal="center"/>
    </xf>
    <xf numFmtId="0" fontId="6" fillId="0" borderId="0" xfId="2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2" applyNumberFormat="1" applyFont="1"/>
    <xf numFmtId="0" fontId="11" fillId="0" borderId="0" xfId="0" applyFont="1"/>
    <xf numFmtId="165" fontId="12" fillId="0" borderId="0" xfId="2" applyNumberFormat="1" applyFont="1" applyAlignment="1" applyProtection="1">
      <alignment horizontal="left" vertical="top"/>
      <protection locked="0"/>
    </xf>
    <xf numFmtId="41" fontId="14" fillId="0" borderId="0" xfId="2" applyNumberFormat="1" applyFont="1" applyAlignment="1" applyProtection="1">
      <alignment vertical="top" wrapText="1"/>
      <protection locked="0"/>
    </xf>
    <xf numFmtId="44" fontId="14" fillId="0" borderId="0" xfId="2" applyNumberFormat="1" applyFont="1" applyAlignment="1" applyProtection="1">
      <alignment vertical="top" wrapText="1"/>
    </xf>
    <xf numFmtId="165" fontId="14" fillId="0" borderId="0" xfId="2" applyNumberFormat="1" applyFont="1" applyAlignment="1" applyProtection="1">
      <alignment horizontal="left" vertical="top" indent="1"/>
    </xf>
    <xf numFmtId="41" fontId="14" fillId="0" borderId="0" xfId="2" applyNumberFormat="1" applyFont="1" applyAlignment="1" applyProtection="1">
      <alignment vertical="top" wrapText="1"/>
    </xf>
    <xf numFmtId="0" fontId="11" fillId="0" borderId="0" xfId="2" applyNumberFormat="1" applyFont="1" applyAlignment="1" applyProtection="1">
      <alignment vertical="top"/>
      <protection locked="0"/>
    </xf>
    <xf numFmtId="41" fontId="14" fillId="0" borderId="3" xfId="2" applyNumberFormat="1" applyFont="1" applyBorder="1" applyAlignment="1" applyProtection="1">
      <alignment vertical="top" wrapText="1"/>
      <protection locked="0"/>
    </xf>
    <xf numFmtId="165" fontId="11" fillId="0" borderId="3" xfId="2" applyNumberFormat="1" applyFont="1" applyBorder="1" applyAlignment="1" applyProtection="1">
      <alignment horizontal="center" vertical="top" wrapText="1"/>
      <protection locked="0"/>
    </xf>
    <xf numFmtId="167" fontId="11" fillId="0" borderId="3" xfId="2" applyNumberFormat="1" applyFont="1" applyBorder="1" applyAlignment="1" applyProtection="1">
      <alignment vertical="top" wrapText="1"/>
      <protection locked="0"/>
    </xf>
    <xf numFmtId="165" fontId="10" fillId="0" borderId="0" xfId="2" applyNumberFormat="1" applyFont="1" applyAlignment="1">
      <alignment horizontal="left" vertical="top"/>
    </xf>
    <xf numFmtId="165" fontId="11" fillId="0" borderId="0" xfId="2" applyNumberFormat="1" applyFont="1" applyAlignment="1">
      <alignment horizontal="left" vertical="top" wrapText="1"/>
    </xf>
    <xf numFmtId="166" fontId="11" fillId="0" borderId="0" xfId="2" applyNumberFormat="1" applyFont="1" applyAlignment="1">
      <alignment horizontal="left" vertical="top" wrapText="1"/>
    </xf>
    <xf numFmtId="165" fontId="11" fillId="0" borderId="3" xfId="2" applyNumberFormat="1" applyFont="1" applyBorder="1" applyAlignment="1" applyProtection="1">
      <alignment horizontal="left" vertical="top"/>
      <protection locked="0"/>
    </xf>
    <xf numFmtId="165" fontId="11" fillId="0" borderId="3" xfId="2" applyNumberFormat="1" applyFont="1" applyBorder="1" applyAlignment="1">
      <alignment horizontal="center" vertical="top" wrapText="1"/>
    </xf>
    <xf numFmtId="44" fontId="11" fillId="0" borderId="3" xfId="2" applyNumberFormat="1" applyFont="1" applyBorder="1" applyAlignment="1" applyProtection="1">
      <alignment vertical="top" wrapText="1"/>
      <protection locked="0"/>
    </xf>
    <xf numFmtId="165" fontId="11" fillId="0" borderId="0" xfId="2" applyNumberFormat="1" applyFont="1" applyAlignment="1">
      <alignment horizontal="center" vertical="top" wrapText="1"/>
    </xf>
    <xf numFmtId="44" fontId="11" fillId="0" borderId="0" xfId="2" applyNumberFormat="1" applyFont="1" applyAlignment="1">
      <alignment vertical="top" wrapText="1"/>
    </xf>
    <xf numFmtId="165" fontId="11" fillId="0" borderId="0" xfId="2" applyNumberFormat="1" applyFont="1" applyAlignment="1">
      <alignment horizontal="left" vertical="top" indent="1"/>
    </xf>
    <xf numFmtId="165" fontId="10" fillId="0" borderId="0" xfId="2" applyNumberFormat="1" applyFont="1" applyAlignment="1" applyProtection="1">
      <alignment horizontal="left" vertical="top"/>
      <protection locked="0"/>
    </xf>
    <xf numFmtId="165" fontId="11" fillId="0" borderId="3" xfId="2" applyNumberFormat="1" applyFont="1" applyBorder="1" applyAlignment="1">
      <alignment horizontal="left" vertical="top" indent="1"/>
    </xf>
    <xf numFmtId="44" fontId="11" fillId="0" borderId="3" xfId="2" applyNumberFormat="1" applyFont="1" applyBorder="1" applyAlignment="1">
      <alignment vertical="top" wrapText="1"/>
    </xf>
    <xf numFmtId="165" fontId="15" fillId="2" borderId="0" xfId="2" applyNumberFormat="1" applyFont="1" applyFill="1" applyAlignment="1">
      <alignment horizontal="left" vertical="top"/>
    </xf>
    <xf numFmtId="41" fontId="13" fillId="2" borderId="0" xfId="2" applyNumberFormat="1" applyFont="1" applyFill="1" applyAlignment="1">
      <alignment horizontal="left" vertical="top" wrapText="1"/>
    </xf>
    <xf numFmtId="165" fontId="15" fillId="2" borderId="0" xfId="2" applyNumberFormat="1" applyFont="1" applyFill="1" applyAlignment="1">
      <alignment horizontal="left" vertical="top" wrapText="1"/>
    </xf>
    <xf numFmtId="166" fontId="15" fillId="2" borderId="0" xfId="2" applyNumberFormat="1" applyFont="1" applyFill="1" applyAlignment="1">
      <alignment horizontal="left" vertical="top" wrapText="1"/>
    </xf>
    <xf numFmtId="41" fontId="14" fillId="0" borderId="0" xfId="2" applyNumberFormat="1" applyFont="1" applyAlignment="1" applyProtection="1">
      <alignment horizontal="center" vertical="top" wrapText="1"/>
    </xf>
    <xf numFmtId="165" fontId="11" fillId="0" borderId="3" xfId="2" applyNumberFormat="1" applyFont="1" applyBorder="1" applyAlignment="1" applyProtection="1">
      <alignment horizontal="left" vertical="top" indent="2"/>
      <protection locked="0"/>
    </xf>
    <xf numFmtId="41" fontId="11" fillId="0" borderId="0" xfId="2" applyNumberFormat="1" applyFont="1" applyAlignment="1">
      <alignment horizontal="left" vertical="top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41" fontId="14" fillId="3" borderId="0" xfId="2" applyNumberFormat="1" applyFont="1" applyFill="1" applyAlignment="1" applyProtection="1">
      <alignment vertical="top" wrapText="1"/>
    </xf>
    <xf numFmtId="44" fontId="14" fillId="3" borderId="0" xfId="2" applyNumberFormat="1" applyFont="1" applyFill="1" applyAlignment="1" applyProtection="1">
      <alignment vertical="top" wrapText="1"/>
    </xf>
    <xf numFmtId="165" fontId="14" fillId="3" borderId="0" xfId="2" applyNumberFormat="1" applyFont="1" applyFill="1" applyAlignment="1" applyProtection="1">
      <alignment horizontal="left" vertical="top" indent="1"/>
    </xf>
    <xf numFmtId="41" fontId="14" fillId="3" borderId="0" xfId="2" applyNumberFormat="1" applyFont="1" applyFill="1" applyAlignment="1" applyProtection="1">
      <alignment vertical="top" wrapText="1"/>
      <protection locked="0"/>
    </xf>
    <xf numFmtId="165" fontId="14" fillId="3" borderId="0" xfId="2" applyNumberFormat="1" applyFont="1" applyFill="1" applyAlignment="1" applyProtection="1">
      <alignment horizontal="left" vertical="top" indent="1"/>
      <protection locked="0"/>
    </xf>
    <xf numFmtId="165" fontId="14" fillId="3" borderId="0" xfId="2" applyNumberFormat="1" applyFont="1" applyFill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/>
    </xf>
    <xf numFmtId="44" fontId="3" fillId="0" borderId="0" xfId="1" applyFont="1"/>
    <xf numFmtId="44" fontId="11" fillId="0" borderId="1" xfId="1" applyFont="1" applyBorder="1" applyAlignment="1">
      <alignment horizontal="right" vertical="center"/>
    </xf>
    <xf numFmtId="44" fontId="4" fillId="0" borderId="2" xfId="1" applyFont="1" applyBorder="1" applyAlignment="1">
      <alignment horizontal="right" vertical="center"/>
    </xf>
    <xf numFmtId="44" fontId="6" fillId="2" borderId="0" xfId="1" applyFont="1" applyFill="1" applyAlignment="1">
      <alignment horizontal="right" vertical="center"/>
    </xf>
    <xf numFmtId="44" fontId="4" fillId="0" borderId="0" xfId="1" applyFont="1" applyAlignment="1">
      <alignment horizontal="right" vertical="top"/>
    </xf>
    <xf numFmtId="44" fontId="6" fillId="2" borderId="0" xfId="1" applyFont="1" applyFill="1" applyAlignment="1">
      <alignment horizontal="center" vertical="top"/>
    </xf>
    <xf numFmtId="44" fontId="6" fillId="2" borderId="0" xfId="1" applyFont="1" applyFill="1" applyAlignment="1">
      <alignment horizontal="center"/>
    </xf>
    <xf numFmtId="44" fontId="6" fillId="0" borderId="0" xfId="1" applyFont="1" applyAlignment="1">
      <alignment horizontal="center"/>
    </xf>
    <xf numFmtId="44" fontId="11" fillId="0" borderId="0" xfId="1" applyFont="1" applyAlignment="1">
      <alignment vertical="top" wrapText="1"/>
    </xf>
    <xf numFmtId="44" fontId="11" fillId="0" borderId="3" xfId="1" applyFont="1" applyBorder="1" applyAlignment="1">
      <alignment vertical="top" wrapText="1"/>
    </xf>
    <xf numFmtId="44" fontId="10" fillId="0" borderId="0" xfId="1" applyFont="1" applyAlignment="1">
      <alignment horizontal="left" vertical="top" wrapText="1"/>
    </xf>
    <xf numFmtId="44" fontId="15" fillId="2" borderId="0" xfId="1" applyFont="1" applyFill="1" applyAlignment="1">
      <alignment horizontal="left" vertical="top" wrapText="1"/>
    </xf>
    <xf numFmtId="44" fontId="11" fillId="0" borderId="0" xfId="1" applyFont="1"/>
    <xf numFmtId="168" fontId="14" fillId="3" borderId="3" xfId="2" applyNumberFormat="1" applyFont="1" applyFill="1" applyBorder="1" applyAlignment="1" applyProtection="1">
      <alignment vertical="top" wrapText="1"/>
    </xf>
    <xf numFmtId="44" fontId="11" fillId="4" borderId="0" xfId="2" applyNumberFormat="1" applyFont="1" applyFill="1" applyAlignment="1">
      <alignment vertical="top" wrapText="1"/>
    </xf>
    <xf numFmtId="168" fontId="14" fillId="3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0" xfId="0" applyNumberFormat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0" fillId="5" borderId="4" xfId="0" applyFill="1" applyBorder="1"/>
    <xf numFmtId="0" fontId="0" fillId="5" borderId="5" xfId="0" applyFill="1" applyBorder="1" applyAlignment="1">
      <alignment horizontal="center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44" fontId="0" fillId="5" borderId="0" xfId="1" applyFont="1" applyFill="1" applyBorder="1"/>
    <xf numFmtId="0" fontId="0" fillId="6" borderId="0" xfId="0" applyFill="1"/>
    <xf numFmtId="44" fontId="0" fillId="6" borderId="0" xfId="0" applyNumberFormat="1" applyFill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7" borderId="12" xfId="0" applyFill="1" applyBorder="1"/>
    <xf numFmtId="0" fontId="16" fillId="7" borderId="13" xfId="0" applyFont="1" applyFill="1" applyBorder="1"/>
    <xf numFmtId="0" fontId="0" fillId="7" borderId="14" xfId="0" applyFill="1" applyBorder="1"/>
    <xf numFmtId="41" fontId="14" fillId="0" borderId="0" xfId="2" applyNumberFormat="1" applyFont="1" applyFill="1" applyAlignment="1" applyProtection="1">
      <alignment vertical="top" wrapText="1"/>
    </xf>
    <xf numFmtId="169" fontId="4" fillId="0" borderId="2" xfId="0" applyNumberFormat="1" applyFont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5" fontId="4" fillId="0" borderId="0" xfId="2" applyNumberFormat="1" applyFont="1" applyAlignment="1">
      <alignment horizontal="right" vertical="top"/>
    </xf>
    <xf numFmtId="165" fontId="6" fillId="2" borderId="0" xfId="2" applyNumberFormat="1" applyFont="1" applyFill="1" applyAlignment="1">
      <alignment horizontal="center" vertical="top"/>
    </xf>
    <xf numFmtId="165" fontId="6" fillId="2" borderId="0" xfId="2" applyNumberFormat="1" applyFont="1" applyFill="1" applyAlignment="1">
      <alignment horizontal="center"/>
    </xf>
    <xf numFmtId="165" fontId="6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left" indent="2"/>
    </xf>
    <xf numFmtId="41" fontId="11" fillId="0" borderId="0" xfId="2" applyNumberFormat="1" applyFont="1" applyAlignment="1">
      <alignment horizontal="right"/>
    </xf>
    <xf numFmtId="165" fontId="11" fillId="0" borderId="0" xfId="2" applyNumberFormat="1" applyFont="1" applyAlignment="1">
      <alignment horizontal="center"/>
    </xf>
    <xf numFmtId="166" fontId="11" fillId="0" borderId="0" xfId="2" applyNumberFormat="1" applyFont="1" applyAlignment="1">
      <alignment horizontal="right"/>
    </xf>
    <xf numFmtId="165" fontId="13" fillId="0" borderId="0" xfId="2" applyNumberFormat="1" applyFont="1" applyAlignment="1" applyProtection="1">
      <alignment horizontal="left" vertical="top" indent="1"/>
    </xf>
    <xf numFmtId="165" fontId="14" fillId="0" borderId="0" xfId="2" applyNumberFormat="1" applyFont="1" applyAlignment="1" applyProtection="1">
      <alignment horizontal="center" vertical="top" wrapText="1"/>
    </xf>
    <xf numFmtId="166" fontId="11" fillId="0" borderId="0" xfId="2" applyNumberFormat="1" applyFont="1" applyAlignment="1">
      <alignment vertical="top" wrapText="1"/>
    </xf>
    <xf numFmtId="165" fontId="18" fillId="0" borderId="0" xfId="2" applyNumberFormat="1" applyFont="1" applyAlignment="1" applyProtection="1">
      <alignment horizontal="left" vertical="top" wrapText="1" indent="1"/>
    </xf>
    <xf numFmtId="165" fontId="18" fillId="0" borderId="0" xfId="2" quotePrefix="1" applyNumberFormat="1" applyFont="1" applyAlignment="1" applyProtection="1">
      <alignment horizontal="left" vertical="top" wrapText="1" indent="1"/>
    </xf>
    <xf numFmtId="165" fontId="19" fillId="0" borderId="0" xfId="2" quotePrefix="1" applyNumberFormat="1" applyFont="1" applyAlignment="1" applyProtection="1">
      <alignment horizontal="left" vertical="top" wrapText="1" indent="1"/>
    </xf>
    <xf numFmtId="44" fontId="14" fillId="0" borderId="0" xfId="2" applyNumberFormat="1" applyFont="1" applyFill="1" applyAlignment="1" applyProtection="1">
      <alignment vertical="top" wrapText="1"/>
    </xf>
    <xf numFmtId="165" fontId="14" fillId="0" borderId="0" xfId="2" applyNumberFormat="1" applyFont="1" applyAlignment="1" applyProtection="1">
      <alignment horizontal="left" vertical="top" wrapText="1" indent="1"/>
    </xf>
    <xf numFmtId="165" fontId="14" fillId="0" borderId="0" xfId="2" applyNumberFormat="1" applyFont="1" applyFill="1" applyAlignment="1" applyProtection="1">
      <alignment horizontal="left" vertical="top" indent="1"/>
    </xf>
    <xf numFmtId="165" fontId="11" fillId="0" borderId="3" xfId="2" applyNumberFormat="1" applyFont="1" applyBorder="1" applyAlignment="1" applyProtection="1">
      <alignment horizontal="left" vertical="top" indent="3"/>
      <protection locked="0"/>
    </xf>
    <xf numFmtId="166" fontId="11" fillId="0" borderId="3" xfId="2" applyNumberFormat="1" applyFont="1" applyBorder="1" applyAlignment="1">
      <alignment vertical="top" wrapText="1"/>
    </xf>
    <xf numFmtId="165" fontId="20" fillId="0" borderId="0" xfId="2" applyNumberFormat="1" applyFont="1" applyAlignment="1" applyProtection="1">
      <alignment horizontal="left" vertical="top"/>
      <protection locked="0"/>
    </xf>
    <xf numFmtId="41" fontId="14" fillId="0" borderId="0" xfId="2" applyNumberFormat="1" applyFont="1" applyAlignment="1">
      <alignment horizontal="left" vertical="top" wrapText="1"/>
    </xf>
    <xf numFmtId="166" fontId="10" fillId="0" borderId="0" xfId="2" applyNumberFormat="1" applyFont="1" applyAlignment="1">
      <alignment horizontal="left" vertical="top" wrapText="1"/>
    </xf>
    <xf numFmtId="165" fontId="18" fillId="0" borderId="0" xfId="2" applyNumberFormat="1" applyFont="1" applyAlignment="1">
      <alignment horizontal="left" vertical="top"/>
    </xf>
    <xf numFmtId="41" fontId="14" fillId="0" borderId="3" xfId="2" applyNumberFormat="1" applyFont="1" applyBorder="1" applyAlignment="1" applyProtection="1">
      <alignment vertical="top" wrapText="1"/>
    </xf>
    <xf numFmtId="165" fontId="14" fillId="0" borderId="0" xfId="2" applyNumberFormat="1" applyFont="1" applyAlignment="1" applyProtection="1">
      <alignment horizontal="left" vertical="top" indent="1"/>
      <protection locked="0"/>
    </xf>
    <xf numFmtId="165" fontId="14" fillId="0" borderId="0" xfId="2" applyNumberFormat="1" applyFont="1" applyAlignment="1" applyProtection="1">
      <alignment horizontal="center" vertical="top" wrapText="1"/>
      <protection locked="0"/>
    </xf>
    <xf numFmtId="44" fontId="14" fillId="0" borderId="0" xfId="2" applyNumberFormat="1" applyFont="1" applyAlignment="1" applyProtection="1">
      <alignment vertical="top" wrapText="1"/>
      <protection locked="0"/>
    </xf>
    <xf numFmtId="165" fontId="11" fillId="0" borderId="0" xfId="2" applyNumberFormat="1" applyFont="1" applyAlignment="1" applyProtection="1">
      <alignment horizontal="left" vertical="top" indent="1"/>
      <protection locked="0"/>
    </xf>
    <xf numFmtId="170" fontId="14" fillId="3" borderId="0" xfId="2" applyNumberFormat="1" applyFont="1" applyFill="1" applyAlignment="1" applyProtection="1">
      <alignment horizontal="right" vertical="top" wrapText="1"/>
    </xf>
    <xf numFmtId="170" fontId="14" fillId="0" borderId="0" xfId="2" applyNumberFormat="1" applyFont="1" applyAlignment="1" applyProtection="1">
      <alignment horizontal="right" vertical="top" wrapText="1"/>
    </xf>
    <xf numFmtId="165" fontId="11" fillId="0" borderId="0" xfId="2" applyNumberFormat="1" applyFont="1" applyBorder="1" applyAlignment="1">
      <alignment horizontal="left" vertical="top" indent="1"/>
    </xf>
    <xf numFmtId="170" fontId="14" fillId="0" borderId="0" xfId="2" applyNumberFormat="1" applyFont="1" applyFill="1" applyBorder="1" applyAlignment="1" applyProtection="1">
      <alignment horizontal="right" vertical="top" wrapText="1"/>
    </xf>
    <xf numFmtId="165" fontId="11" fillId="0" borderId="0" xfId="2" applyNumberFormat="1" applyFont="1" applyBorder="1" applyAlignment="1">
      <alignment horizontal="center" vertical="top" wrapText="1"/>
    </xf>
    <xf numFmtId="44" fontId="11" fillId="0" borderId="0" xfId="2" applyNumberFormat="1" applyFont="1" applyBorder="1" applyAlignment="1">
      <alignment vertical="top" wrapText="1"/>
    </xf>
    <xf numFmtId="166" fontId="11" fillId="0" borderId="0" xfId="2" applyNumberFormat="1" applyFont="1" applyBorder="1" applyAlignment="1">
      <alignment vertical="top" wrapText="1"/>
    </xf>
    <xf numFmtId="170" fontId="14" fillId="0" borderId="0" xfId="2" applyNumberFormat="1" applyFont="1" applyBorder="1" applyAlignment="1" applyProtection="1">
      <alignment horizontal="right" vertical="top" wrapText="1"/>
    </xf>
    <xf numFmtId="41" fontId="14" fillId="0" borderId="3" xfId="3" applyNumberFormat="1" applyFont="1" applyBorder="1" applyAlignment="1" applyProtection="1">
      <alignment vertical="top" wrapText="1"/>
    </xf>
    <xf numFmtId="41" fontId="21" fillId="0" borderId="15" xfId="3" applyNumberFormat="1" applyFont="1" applyBorder="1" applyAlignment="1">
      <alignment horizontal="right" vertical="top" wrapText="1"/>
    </xf>
    <xf numFmtId="165" fontId="4" fillId="0" borderId="0" xfId="2" applyNumberFormat="1" applyFont="1" applyAlignment="1">
      <alignment vertical="top"/>
    </xf>
    <xf numFmtId="165" fontId="4" fillId="0" borderId="0" xfId="2" applyNumberFormat="1" applyFont="1" applyAlignment="1">
      <alignment vertical="top" wrapText="1"/>
    </xf>
    <xf numFmtId="0" fontId="15" fillId="2" borderId="0" xfId="2" applyNumberFormat="1" applyFont="1" applyFill="1" applyAlignment="1" applyProtection="1">
      <alignment horizontal="left" vertical="top"/>
      <protection locked="0"/>
    </xf>
    <xf numFmtId="41" fontId="14" fillId="0" borderId="0" xfId="2" applyNumberFormat="1" applyFont="1" applyAlignment="1">
      <alignment horizontal="right"/>
    </xf>
    <xf numFmtId="165" fontId="18" fillId="8" borderId="0" xfId="2" quotePrefix="1" applyNumberFormat="1" applyFont="1" applyFill="1" applyAlignment="1" applyProtection="1">
      <alignment horizontal="left" vertical="top" wrapText="1" indent="1"/>
    </xf>
    <xf numFmtId="0" fontId="0" fillId="0" borderId="0" xfId="0" applyAlignment="1">
      <alignment horizontal="right"/>
    </xf>
    <xf numFmtId="0" fontId="22" fillId="0" borderId="17" xfId="0" applyFont="1" applyBorder="1"/>
    <xf numFmtId="0" fontId="22" fillId="0" borderId="18" xfId="0" applyFont="1" applyBorder="1"/>
    <xf numFmtId="0" fontId="22" fillId="3" borderId="17" xfId="0" applyFont="1" applyFill="1" applyBorder="1"/>
    <xf numFmtId="0" fontId="0" fillId="9" borderId="0" xfId="0" applyFill="1" applyAlignment="1">
      <alignment horizontal="center"/>
    </xf>
    <xf numFmtId="0" fontId="0" fillId="9" borderId="0" xfId="0" applyFill="1"/>
    <xf numFmtId="44" fontId="0" fillId="9" borderId="0" xfId="0" applyNumberFormat="1" applyFill="1"/>
    <xf numFmtId="0" fontId="0" fillId="9" borderId="8" xfId="0" applyFill="1" applyBorder="1"/>
    <xf numFmtId="0" fontId="0" fillId="9" borderId="13" xfId="0" applyFill="1" applyBorder="1"/>
    <xf numFmtId="0" fontId="0" fillId="9" borderId="7" xfId="0" applyFill="1" applyBorder="1"/>
    <xf numFmtId="44" fontId="11" fillId="10" borderId="0" xfId="2" applyNumberFormat="1" applyFont="1" applyFill="1" applyAlignment="1">
      <alignment vertical="top" wrapText="1"/>
    </xf>
    <xf numFmtId="0" fontId="11" fillId="10" borderId="0" xfId="0" applyFont="1" applyFill="1"/>
    <xf numFmtId="0" fontId="16" fillId="5" borderId="7" xfId="0" applyFont="1" applyFill="1" applyBorder="1" applyAlignment="1">
      <alignment horizontal="center"/>
    </xf>
    <xf numFmtId="0" fontId="16" fillId="5" borderId="0" xfId="0" applyFont="1" applyFill="1" applyAlignment="1">
      <alignment horizontal="center"/>
    </xf>
    <xf numFmtId="0" fontId="16" fillId="5" borderId="8" xfId="0" applyFont="1" applyFill="1" applyBorder="1" applyAlignment="1">
      <alignment horizontal="center"/>
    </xf>
    <xf numFmtId="0" fontId="22" fillId="0" borderId="16" xfId="0" applyFont="1" applyBorder="1" applyAlignment="1">
      <alignment horizontal="right"/>
    </xf>
    <xf numFmtId="0" fontId="22" fillId="0" borderId="17" xfId="0" applyFont="1" applyBorder="1" applyAlignment="1">
      <alignment horizontal="right"/>
    </xf>
  </cellXfs>
  <cellStyles count="4">
    <cellStyle name="Komma 2" xfId="2" xr:uid="{1859CDEA-E419-403B-A232-407E8053B4E7}"/>
    <cellStyle name="Procent 2" xfId="3" xr:uid="{F791F18A-7F96-4E00-83E1-876CAD15D613}"/>
    <cellStyle name="Standaard" xfId="0" builtinId="0"/>
    <cellStyle name="Valuta" xfId="1" builtinId="4"/>
  </cellStyles>
  <dxfs count="10">
    <dxf>
      <fill>
        <patternFill>
          <bgColor theme="6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scar%20van%20Zetten\Desktop\Gemeente%20Hoorn\20A2118%20SSK%20Hoorn%20Venenlaankwartier%20riool_v0.6%2014052020.xlsm" TargetMode="External"/><Relationship Id="rId1" Type="http://schemas.openxmlformats.org/officeDocument/2006/relationships/externalLinkPath" Target="file:///C:\Users\Oscar%20van%20Zetten\Desktop\Gemeente%20Hoorn\20A2118%20SSK%20Hoorn%20Venenlaankwartier%20riool_v0.6%201405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houdsopgave"/>
      <sheetName val="LeegBlad"/>
      <sheetName val="Projectgegevens"/>
      <sheetName val="Instellingen"/>
      <sheetName val="Presentatieoverzicht"/>
      <sheetName val="Kostenoverzicht"/>
      <sheetName val="Probabilistisch"/>
      <sheetName val="Obj.overst.risicores."/>
      <sheetName val="Rekenvel"/>
      <sheetName val="Percentages"/>
      <sheetName val="Sjabloon"/>
      <sheetName val="V01 bovenbouw"/>
      <sheetName val="V01 onderbouw"/>
      <sheetName val="V01 totaal"/>
      <sheetName val="V02 totaal"/>
      <sheetName val="V03 totaal"/>
      <sheetName val="V04 totaal"/>
      <sheetName val="V05 totaal"/>
      <sheetName val="V06 totaal"/>
      <sheetName val="V07 totaal"/>
      <sheetName val="V08 totaal"/>
      <sheetName val="V09 totaal"/>
      <sheetName val="H01 totaal"/>
      <sheetName val="H02 totaal"/>
      <sheetName val="H03 totaal"/>
      <sheetName val="H04 bovenbouw"/>
      <sheetName val="H04 onderbouw"/>
      <sheetName val="H05 toaal"/>
      <sheetName val="H06 totaal"/>
      <sheetName val="H07 bovenbouw"/>
      <sheetName val="H07 onderbouw"/>
      <sheetName val="H07 tota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E43C-C865-41D5-8BF8-0F1275C60E72}">
  <sheetPr>
    <pageSetUpPr fitToPage="1"/>
  </sheetPr>
  <dimension ref="A1:H31"/>
  <sheetViews>
    <sheetView tabSelected="1" workbookViewId="0"/>
  </sheetViews>
  <sheetFormatPr defaultRowHeight="15" x14ac:dyDescent="0.25"/>
  <cols>
    <col min="1" max="1" width="2.7109375" customWidth="1"/>
    <col min="2" max="2" width="15.7109375" style="77" customWidth="1"/>
    <col min="3" max="3" width="55.7109375" customWidth="1"/>
    <col min="4" max="4" width="10.7109375" customWidth="1"/>
    <col min="5" max="5" width="15.7109375" customWidth="1"/>
    <col min="6" max="6" width="2.7109375" customWidth="1"/>
    <col min="7" max="7" width="4.7109375" customWidth="1"/>
    <col min="8" max="8" width="39.42578125" customWidth="1"/>
  </cols>
  <sheetData>
    <row r="1" spans="1:8" x14ac:dyDescent="0.25">
      <c r="A1" s="91"/>
      <c r="B1" s="92"/>
      <c r="C1" s="93"/>
      <c r="D1" s="93"/>
      <c r="E1" s="93"/>
      <c r="F1" s="94"/>
      <c r="H1" s="109"/>
    </row>
    <row r="2" spans="1:8" ht="33.75" x14ac:dyDescent="0.5">
      <c r="A2" s="170" t="s">
        <v>0</v>
      </c>
      <c r="B2" s="171"/>
      <c r="C2" s="171"/>
      <c r="D2" s="171"/>
      <c r="E2" s="171"/>
      <c r="F2" s="172"/>
      <c r="H2" s="110" t="s">
        <v>1</v>
      </c>
    </row>
    <row r="3" spans="1:8" ht="15.75" thickBot="1" x14ac:dyDescent="0.3">
      <c r="A3" s="99"/>
      <c r="B3" s="100"/>
      <c r="C3" s="101"/>
      <c r="D3" s="101"/>
      <c r="E3" s="101"/>
      <c r="F3" s="102"/>
      <c r="H3" s="111"/>
    </row>
    <row r="4" spans="1:8" x14ac:dyDescent="0.25">
      <c r="A4" s="78"/>
      <c r="B4" s="79"/>
      <c r="C4" s="80"/>
      <c r="D4" s="80"/>
      <c r="E4" s="80"/>
      <c r="F4" s="81"/>
      <c r="H4" s="106"/>
    </row>
    <row r="5" spans="1:8" x14ac:dyDescent="0.25">
      <c r="A5" s="82"/>
      <c r="B5" s="77" t="s">
        <v>2</v>
      </c>
      <c r="C5" t="s">
        <v>3</v>
      </c>
      <c r="E5" s="77" t="s">
        <v>4</v>
      </c>
      <c r="F5" s="83"/>
      <c r="H5" s="108"/>
    </row>
    <row r="6" spans="1:8" x14ac:dyDescent="0.25">
      <c r="A6" s="82"/>
      <c r="F6" s="83"/>
      <c r="H6" s="108"/>
    </row>
    <row r="7" spans="1:8" x14ac:dyDescent="0.25">
      <c r="A7" s="82"/>
      <c r="B7" s="77">
        <v>1</v>
      </c>
      <c r="C7" t="str">
        <f>'Engineering H 02 en H 04'!B49</f>
        <v xml:space="preserve">Vaste prijs - Engineering H02 en H04 </v>
      </c>
      <c r="E7" s="84">
        <f>'Engineering H 02 en H 04'!F49</f>
        <v>7500.0000010004196</v>
      </c>
      <c r="F7" s="83"/>
      <c r="H7" s="108" t="s">
        <v>5</v>
      </c>
    </row>
    <row r="8" spans="1:8" x14ac:dyDescent="0.25">
      <c r="A8" s="82"/>
      <c r="B8" s="77">
        <v>2</v>
      </c>
      <c r="C8" t="str">
        <f>'Engineering V 04'!B36</f>
        <v xml:space="preserve">Vaste prijs - Engineering V 04 </v>
      </c>
      <c r="E8" s="84">
        <f>'Engineering V 04'!F36</f>
        <v>5000.0000000004093</v>
      </c>
      <c r="F8" s="83"/>
      <c r="H8" s="108" t="s">
        <v>6</v>
      </c>
    </row>
    <row r="9" spans="1:8" x14ac:dyDescent="0.25">
      <c r="A9" s="167"/>
      <c r="B9" s="162" t="s">
        <v>199</v>
      </c>
      <c r="C9" s="163" t="str">
        <f>'Engineering V 08'!B36</f>
        <v xml:space="preserve">Vaste prijs - Engineering V 08 </v>
      </c>
      <c r="D9" s="163"/>
      <c r="E9" s="164">
        <f>'Engineering V 08'!F36</f>
        <v>5000.0000000004093</v>
      </c>
      <c r="F9" s="165"/>
      <c r="H9" s="166" t="s">
        <v>6</v>
      </c>
    </row>
    <row r="10" spans="1:8" x14ac:dyDescent="0.25">
      <c r="A10" s="82"/>
      <c r="E10" s="84"/>
      <c r="F10" s="83"/>
      <c r="H10" s="108"/>
    </row>
    <row r="11" spans="1:8" x14ac:dyDescent="0.25">
      <c r="A11" s="82"/>
      <c r="B11" s="77">
        <v>3</v>
      </c>
      <c r="C11" t="s">
        <v>7</v>
      </c>
      <c r="E11" s="84">
        <f>'Engineering fictief'!F36</f>
        <v>1.8500005550000558E-4</v>
      </c>
      <c r="F11" s="83"/>
      <c r="H11" s="108"/>
    </row>
    <row r="12" spans="1:8" x14ac:dyDescent="0.25">
      <c r="A12" s="82"/>
      <c r="B12" s="77">
        <v>4</v>
      </c>
      <c r="C12" t="s">
        <v>8</v>
      </c>
      <c r="E12" s="84">
        <f>'Realisatie fictief'!F222</f>
        <v>2.3910912650000003E-5</v>
      </c>
      <c r="F12" s="83"/>
      <c r="H12" s="108"/>
    </row>
    <row r="13" spans="1:8" ht="15.75" thickBot="1" x14ac:dyDescent="0.3">
      <c r="A13" s="85"/>
      <c r="B13" s="86"/>
      <c r="C13" s="87"/>
      <c r="D13" s="87"/>
      <c r="E13" s="87"/>
      <c r="F13" s="88"/>
      <c r="H13" s="108"/>
    </row>
    <row r="14" spans="1:8" x14ac:dyDescent="0.25">
      <c r="A14" s="82"/>
      <c r="F14" s="83"/>
      <c r="H14" s="108"/>
    </row>
    <row r="15" spans="1:8" x14ac:dyDescent="0.25">
      <c r="A15" s="82"/>
      <c r="B15" s="89"/>
      <c r="C15" s="89" t="s">
        <v>9</v>
      </c>
      <c r="E15" s="84">
        <f>SUM(E7:E12)</f>
        <v>17500.000209912207</v>
      </c>
      <c r="F15" s="83"/>
      <c r="H15" s="108"/>
    </row>
    <row r="16" spans="1:8" ht="15.75" thickBot="1" x14ac:dyDescent="0.3">
      <c r="A16" s="82"/>
      <c r="F16" s="83"/>
      <c r="H16" s="108"/>
    </row>
    <row r="17" spans="1:8" x14ac:dyDescent="0.25">
      <c r="A17" s="78"/>
      <c r="B17" s="79"/>
      <c r="C17" s="80"/>
      <c r="D17" s="80"/>
      <c r="E17" s="80"/>
      <c r="F17" s="81"/>
      <c r="H17" s="108"/>
    </row>
    <row r="18" spans="1:8" x14ac:dyDescent="0.25">
      <c r="A18" s="82"/>
      <c r="C18" s="104" t="s">
        <v>10</v>
      </c>
      <c r="F18" s="83"/>
      <c r="H18" s="108"/>
    </row>
    <row r="19" spans="1:8" x14ac:dyDescent="0.25">
      <c r="A19" s="82"/>
      <c r="B19" s="77" t="s">
        <v>11</v>
      </c>
      <c r="C19" t="s">
        <v>12</v>
      </c>
      <c r="D19" s="77" t="s">
        <v>13</v>
      </c>
      <c r="E19" s="104"/>
      <c r="F19" s="83"/>
      <c r="H19" s="108" t="s">
        <v>14</v>
      </c>
    </row>
    <row r="20" spans="1:8" x14ac:dyDescent="0.25">
      <c r="A20" s="82"/>
      <c r="B20" s="77" t="s">
        <v>15</v>
      </c>
      <c r="C20" t="s">
        <v>16</v>
      </c>
      <c r="D20" s="90">
        <v>-0.01</v>
      </c>
      <c r="E20" s="105">
        <f>D20*E15</f>
        <v>-175.00000209912207</v>
      </c>
      <c r="F20" s="83"/>
      <c r="H20" s="108" t="s">
        <v>14</v>
      </c>
    </row>
    <row r="21" spans="1:8" x14ac:dyDescent="0.25">
      <c r="A21" s="82"/>
      <c r="B21" s="77" t="s">
        <v>17</v>
      </c>
      <c r="C21" t="s">
        <v>18</v>
      </c>
      <c r="D21" s="90">
        <v>-0.02</v>
      </c>
      <c r="E21" s="105">
        <f>D21*E15</f>
        <v>-350.00000419824414</v>
      </c>
      <c r="F21" s="83"/>
      <c r="H21" s="108" t="s">
        <v>14</v>
      </c>
    </row>
    <row r="22" spans="1:8" ht="15.75" thickBot="1" x14ac:dyDescent="0.3">
      <c r="A22" s="85"/>
      <c r="B22" s="86"/>
      <c r="C22" s="87"/>
      <c r="D22" s="87"/>
      <c r="E22" s="87"/>
      <c r="F22" s="88"/>
      <c r="H22" s="108"/>
    </row>
    <row r="23" spans="1:8" x14ac:dyDescent="0.25">
      <c r="A23" s="91"/>
      <c r="B23" s="92"/>
      <c r="C23" s="93"/>
      <c r="D23" s="93"/>
      <c r="E23" s="93"/>
      <c r="F23" s="94"/>
      <c r="H23" s="108"/>
    </row>
    <row r="24" spans="1:8" x14ac:dyDescent="0.25">
      <c r="A24" s="95"/>
      <c r="B24" s="96"/>
      <c r="C24" s="97" t="s">
        <v>19</v>
      </c>
      <c r="D24" s="97"/>
      <c r="E24" s="103">
        <f>SUM(E14:E22)</f>
        <v>16975.00020361484</v>
      </c>
      <c r="F24" s="98"/>
      <c r="H24" s="108"/>
    </row>
    <row r="25" spans="1:8" ht="15.75" thickBot="1" x14ac:dyDescent="0.3">
      <c r="A25" s="99"/>
      <c r="B25" s="100"/>
      <c r="C25" s="101"/>
      <c r="D25" s="101"/>
      <c r="E25" s="101"/>
      <c r="F25" s="102"/>
      <c r="H25" s="107"/>
    </row>
    <row r="27" spans="1:8" ht="15.75" thickBot="1" x14ac:dyDescent="0.3"/>
    <row r="28" spans="1:8" ht="15.75" thickBot="1" x14ac:dyDescent="0.3">
      <c r="A28" s="173" t="s">
        <v>20</v>
      </c>
      <c r="B28" s="174"/>
      <c r="C28" s="174"/>
      <c r="D28" s="161" t="s">
        <v>21</v>
      </c>
      <c r="E28" s="159" t="s">
        <v>22</v>
      </c>
      <c r="F28" s="159"/>
      <c r="G28" s="159"/>
      <c r="H28" s="160"/>
    </row>
    <row r="31" spans="1:8" x14ac:dyDescent="0.25">
      <c r="D31" s="158" t="s">
        <v>23</v>
      </c>
      <c r="E31" t="s">
        <v>24</v>
      </c>
    </row>
  </sheetData>
  <mergeCells count="2">
    <mergeCell ref="A2:F2"/>
    <mergeCell ref="A28:C28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D0A-7B6C-4DF3-BC24-59BBB3C8CD5A}">
  <sheetPr>
    <pageSetUpPr fitToPage="1"/>
  </sheetPr>
  <dimension ref="A1:H50"/>
  <sheetViews>
    <sheetView zoomScaleNormal="100" workbookViewId="0"/>
  </sheetViews>
  <sheetFormatPr defaultColWidth="9.140625" defaultRowHeight="12.75" x14ac:dyDescent="0.2"/>
  <cols>
    <col min="1" max="1" width="8.28515625" style="2" customWidth="1"/>
    <col min="2" max="2" width="46.42578125" style="2" customWidth="1"/>
    <col min="3" max="3" width="10.85546875" style="2" customWidth="1"/>
    <col min="4" max="4" width="9" style="2" customWidth="1"/>
    <col min="5" max="5" width="15.42578125" style="2" customWidth="1"/>
    <col min="6" max="6" width="15.42578125" style="61" customWidth="1"/>
    <col min="7" max="7" width="9.140625" style="2"/>
    <col min="8" max="8" width="33.85546875" style="2" customWidth="1"/>
    <col min="9" max="16384" width="9.140625" style="2"/>
  </cols>
  <sheetData>
    <row r="1" spans="1:8" x14ac:dyDescent="0.2">
      <c r="A1" s="4"/>
      <c r="H1" s="2" t="s">
        <v>25</v>
      </c>
    </row>
    <row r="2" spans="1:8" x14ac:dyDescent="0.2">
      <c r="A2" s="60" t="s">
        <v>26</v>
      </c>
      <c r="B2" s="52"/>
      <c r="C2" s="53"/>
      <c r="D2" s="3"/>
      <c r="E2" s="53"/>
      <c r="F2" s="62" t="s">
        <v>27</v>
      </c>
    </row>
    <row r="3" spans="1:8" x14ac:dyDescent="0.2">
      <c r="A3" s="4"/>
      <c r="B3" s="4"/>
      <c r="C3" s="5"/>
      <c r="D3" s="6"/>
      <c r="E3" s="5"/>
      <c r="F3" s="63"/>
    </row>
    <row r="4" spans="1:8" x14ac:dyDescent="0.2">
      <c r="A4" s="7"/>
      <c r="B4" s="7"/>
    </row>
    <row r="5" spans="1:8" x14ac:dyDescent="0.2">
      <c r="A5" s="8"/>
      <c r="B5" s="9"/>
      <c r="C5" s="9"/>
      <c r="D5" s="9"/>
      <c r="E5" s="9"/>
      <c r="F5" s="64"/>
    </row>
    <row r="6" spans="1:8" s="10" customFormat="1" x14ac:dyDescent="0.25">
      <c r="A6" s="11">
        <v>1</v>
      </c>
      <c r="B6" s="12" t="s">
        <v>28</v>
      </c>
      <c r="C6" s="13"/>
      <c r="D6" s="13"/>
      <c r="E6" s="13"/>
      <c r="F6" s="65"/>
    </row>
    <row r="7" spans="1:8" x14ac:dyDescent="0.2">
      <c r="A7" s="14">
        <v>1</v>
      </c>
      <c r="B7" s="15"/>
      <c r="C7" s="16" t="s">
        <v>29</v>
      </c>
      <c r="D7" s="16" t="s">
        <v>30</v>
      </c>
      <c r="E7" s="16" t="s">
        <v>31</v>
      </c>
      <c r="F7" s="66" t="s">
        <v>32</v>
      </c>
    </row>
    <row r="8" spans="1:8" x14ac:dyDescent="0.2">
      <c r="A8" s="17" t="s">
        <v>33</v>
      </c>
      <c r="B8" s="15" t="s">
        <v>34</v>
      </c>
      <c r="C8" s="18" t="s">
        <v>35</v>
      </c>
      <c r="D8" s="18"/>
      <c r="E8" s="18"/>
      <c r="F8" s="67"/>
    </row>
    <row r="9" spans="1:8" x14ac:dyDescent="0.2">
      <c r="A9" s="19"/>
      <c r="B9" s="20"/>
      <c r="C9" s="21"/>
      <c r="D9" s="21"/>
      <c r="E9" s="21"/>
      <c r="F9" s="68"/>
    </row>
    <row r="10" spans="1:8" x14ac:dyDescent="0.2">
      <c r="A10" s="22" t="s">
        <v>36</v>
      </c>
      <c r="B10" s="27" t="s">
        <v>37</v>
      </c>
      <c r="C10" s="54">
        <v>9.9999999999999995E-7</v>
      </c>
      <c r="D10" s="49" t="s">
        <v>38</v>
      </c>
      <c r="E10" s="55">
        <v>9.9999999999999995E-7</v>
      </c>
      <c r="F10" s="69">
        <f>C10*E10</f>
        <v>9.9999999999999998E-13</v>
      </c>
    </row>
    <row r="11" spans="1:8" x14ac:dyDescent="0.2">
      <c r="A11" s="22"/>
      <c r="B11" s="27" t="s">
        <v>39</v>
      </c>
      <c r="C11" s="54">
        <v>9.9999999999999995E-7</v>
      </c>
      <c r="D11" s="49" t="s">
        <v>38</v>
      </c>
      <c r="E11" s="55">
        <v>9.9999999999999995E-7</v>
      </c>
      <c r="F11" s="69">
        <f>C11*E11</f>
        <v>9.9999999999999998E-13</v>
      </c>
    </row>
    <row r="12" spans="1:8" x14ac:dyDescent="0.2">
      <c r="A12" s="22"/>
      <c r="B12" s="27" t="s">
        <v>40</v>
      </c>
      <c r="C12" s="54">
        <v>9.9999999999999995E-7</v>
      </c>
      <c r="D12" s="49" t="s">
        <v>38</v>
      </c>
      <c r="E12" s="55">
        <v>9.9999999999999995E-7</v>
      </c>
      <c r="F12" s="69">
        <f>C12*E12</f>
        <v>9.9999999999999998E-13</v>
      </c>
    </row>
    <row r="13" spans="1:8" s="23" customFormat="1" x14ac:dyDescent="0.2">
      <c r="A13" s="24"/>
      <c r="B13" s="27" t="s">
        <v>41</v>
      </c>
      <c r="C13" s="54">
        <v>9.9999999999999995E-7</v>
      </c>
      <c r="D13" s="49" t="s">
        <v>38</v>
      </c>
      <c r="E13" s="55">
        <v>9.9999999999999995E-7</v>
      </c>
      <c r="F13" s="69">
        <f>C13*E13</f>
        <v>9.9999999999999998E-13</v>
      </c>
    </row>
    <row r="14" spans="1:8" s="23" customFormat="1" x14ac:dyDescent="0.2">
      <c r="A14" s="24"/>
      <c r="B14" s="56" t="s">
        <v>42</v>
      </c>
      <c r="C14" s="54">
        <v>9.9999999999999995E-7</v>
      </c>
      <c r="D14" s="49" t="s">
        <v>38</v>
      </c>
      <c r="E14" s="55">
        <v>9.9999999999999995E-7</v>
      </c>
      <c r="F14" s="69">
        <f>C14*E14</f>
        <v>9.9999999999999998E-13</v>
      </c>
    </row>
    <row r="15" spans="1:8" s="23" customFormat="1" x14ac:dyDescent="0.2">
      <c r="A15" s="24"/>
      <c r="B15" s="27"/>
      <c r="C15" s="28"/>
      <c r="D15" s="49"/>
      <c r="E15" s="26"/>
      <c r="F15" s="69"/>
    </row>
    <row r="16" spans="1:8" s="23" customFormat="1" x14ac:dyDescent="0.2">
      <c r="A16" s="22" t="s">
        <v>43</v>
      </c>
      <c r="B16" s="27" t="s">
        <v>37</v>
      </c>
      <c r="C16" s="54">
        <v>9.9999999999999995E-7</v>
      </c>
      <c r="D16" s="49" t="s">
        <v>38</v>
      </c>
      <c r="E16" s="55">
        <v>9.9999999999999995E-7</v>
      </c>
      <c r="F16" s="69">
        <f t="shared" ref="F16:F21" si="0">C16*E16</f>
        <v>9.9999999999999998E-13</v>
      </c>
    </row>
    <row r="17" spans="1:8" s="23" customFormat="1" x14ac:dyDescent="0.2">
      <c r="A17" s="22"/>
      <c r="B17" s="27" t="s">
        <v>44</v>
      </c>
      <c r="C17" s="54">
        <v>9.9999999999999995E-7</v>
      </c>
      <c r="D17" s="49" t="s">
        <v>38</v>
      </c>
      <c r="E17" s="55">
        <v>9.9999999999999995E-7</v>
      </c>
      <c r="F17" s="69">
        <f t="shared" si="0"/>
        <v>9.9999999999999998E-13</v>
      </c>
    </row>
    <row r="18" spans="1:8" s="23" customFormat="1" x14ac:dyDescent="0.2">
      <c r="A18" s="22"/>
      <c r="B18" s="27" t="s">
        <v>40</v>
      </c>
      <c r="C18" s="54">
        <v>9.9999999999999995E-7</v>
      </c>
      <c r="D18" s="49" t="s">
        <v>38</v>
      </c>
      <c r="E18" s="55">
        <v>9.9999999999999995E-7</v>
      </c>
      <c r="F18" s="69">
        <f t="shared" si="0"/>
        <v>9.9999999999999998E-13</v>
      </c>
    </row>
    <row r="19" spans="1:8" s="23" customFormat="1" x14ac:dyDescent="0.2">
      <c r="A19" s="24"/>
      <c r="B19" s="27" t="s">
        <v>41</v>
      </c>
      <c r="C19" s="54">
        <v>9.9999999999999995E-7</v>
      </c>
      <c r="D19" s="49" t="s">
        <v>38</v>
      </c>
      <c r="E19" s="55">
        <v>9.9999999999999995E-7</v>
      </c>
      <c r="F19" s="69">
        <f t="shared" si="0"/>
        <v>9.9999999999999998E-13</v>
      </c>
    </row>
    <row r="20" spans="1:8" s="23" customFormat="1" x14ac:dyDescent="0.2">
      <c r="A20" s="24"/>
      <c r="B20" s="27" t="s">
        <v>45</v>
      </c>
      <c r="C20" s="112">
        <v>1</v>
      </c>
      <c r="D20" s="49" t="s">
        <v>46</v>
      </c>
      <c r="E20" s="55">
        <v>9.9999999999999995E-7</v>
      </c>
      <c r="F20" s="69">
        <f t="shared" si="0"/>
        <v>9.9999999999999995E-7</v>
      </c>
      <c r="H20" s="23" t="s">
        <v>47</v>
      </c>
    </row>
    <row r="21" spans="1:8" s="23" customFormat="1" x14ac:dyDescent="0.2">
      <c r="A21" s="24"/>
      <c r="B21" s="56" t="s">
        <v>42</v>
      </c>
      <c r="C21" s="54">
        <v>9.9999999999999995E-7</v>
      </c>
      <c r="D21" s="49" t="s">
        <v>38</v>
      </c>
      <c r="E21" s="55">
        <v>9.9999999999999995E-7</v>
      </c>
      <c r="F21" s="69">
        <f t="shared" si="0"/>
        <v>9.9999999999999998E-13</v>
      </c>
    </row>
    <row r="22" spans="1:8" s="23" customFormat="1" x14ac:dyDescent="0.2">
      <c r="A22" s="24"/>
      <c r="B22" s="27"/>
      <c r="C22" s="28"/>
      <c r="D22" s="49"/>
      <c r="E22" s="26"/>
      <c r="F22" s="69"/>
    </row>
    <row r="23" spans="1:8" s="23" customFormat="1" x14ac:dyDescent="0.2">
      <c r="A23" s="22" t="s">
        <v>48</v>
      </c>
      <c r="B23" s="27" t="s">
        <v>37</v>
      </c>
      <c r="C23" s="54">
        <v>9.9999999999999995E-7</v>
      </c>
      <c r="D23" s="49" t="s">
        <v>38</v>
      </c>
      <c r="E23" s="55">
        <v>9.9999999999999995E-7</v>
      </c>
      <c r="F23" s="69">
        <f>C23*E23</f>
        <v>9.9999999999999998E-13</v>
      </c>
    </row>
    <row r="24" spans="1:8" s="23" customFormat="1" x14ac:dyDescent="0.2">
      <c r="A24" s="22"/>
      <c r="B24" s="27" t="s">
        <v>39</v>
      </c>
      <c r="C24" s="54">
        <v>9.9999999999999995E-7</v>
      </c>
      <c r="D24" s="49" t="s">
        <v>38</v>
      </c>
      <c r="E24" s="55">
        <v>9.9999999999999995E-7</v>
      </c>
      <c r="F24" s="69">
        <f>C24*E24</f>
        <v>9.9999999999999998E-13</v>
      </c>
    </row>
    <row r="25" spans="1:8" s="23" customFormat="1" x14ac:dyDescent="0.2">
      <c r="A25" s="22"/>
      <c r="B25" s="27" t="s">
        <v>40</v>
      </c>
      <c r="C25" s="54">
        <v>9.9999999999999995E-7</v>
      </c>
      <c r="D25" s="49" t="s">
        <v>38</v>
      </c>
      <c r="E25" s="55">
        <v>9.9999999999999995E-7</v>
      </c>
      <c r="F25" s="69">
        <f>C25*E25</f>
        <v>9.9999999999999998E-13</v>
      </c>
    </row>
    <row r="26" spans="1:8" s="23" customFormat="1" x14ac:dyDescent="0.2">
      <c r="A26" s="24"/>
      <c r="B26" s="27" t="s">
        <v>41</v>
      </c>
      <c r="C26" s="54">
        <v>9.9999999999999995E-7</v>
      </c>
      <c r="D26" s="49" t="s">
        <v>38</v>
      </c>
      <c r="E26" s="55">
        <v>9.9999999999999995E-7</v>
      </c>
      <c r="F26" s="69">
        <f>C26*E26</f>
        <v>9.9999999999999998E-13</v>
      </c>
    </row>
    <row r="27" spans="1:8" s="23" customFormat="1" x14ac:dyDescent="0.2">
      <c r="A27" s="24"/>
      <c r="B27" s="56" t="s">
        <v>42</v>
      </c>
      <c r="C27" s="54">
        <v>9.9999999999999995E-7</v>
      </c>
      <c r="D27" s="49" t="s">
        <v>38</v>
      </c>
      <c r="E27" s="55">
        <v>9.9999999999999995E-7</v>
      </c>
      <c r="F27" s="69">
        <f>C27*E27</f>
        <v>9.9999999999999998E-13</v>
      </c>
    </row>
    <row r="28" spans="1:8" s="23" customFormat="1" x14ac:dyDescent="0.2">
      <c r="A28" s="24"/>
      <c r="B28" s="27"/>
      <c r="C28" s="28"/>
      <c r="D28" s="49"/>
      <c r="E28" s="26"/>
      <c r="F28" s="69"/>
    </row>
    <row r="29" spans="1:8" s="23" customFormat="1" x14ac:dyDescent="0.2">
      <c r="A29" s="22" t="s">
        <v>49</v>
      </c>
      <c r="B29" s="27" t="s">
        <v>37</v>
      </c>
      <c r="C29" s="54">
        <v>9.9999999999999995E-7</v>
      </c>
      <c r="D29" s="49" t="s">
        <v>38</v>
      </c>
      <c r="E29" s="55">
        <v>9.9999999999999995E-7</v>
      </c>
      <c r="F29" s="69">
        <f>C29*E29</f>
        <v>9.9999999999999998E-13</v>
      </c>
    </row>
    <row r="30" spans="1:8" s="23" customFormat="1" x14ac:dyDescent="0.2">
      <c r="A30" s="22"/>
      <c r="B30" s="27" t="s">
        <v>39</v>
      </c>
      <c r="C30" s="54">
        <v>9.9999999999999995E-7</v>
      </c>
      <c r="D30" s="49" t="s">
        <v>38</v>
      </c>
      <c r="E30" s="55">
        <v>9.9999999999999995E-7</v>
      </c>
      <c r="F30" s="69">
        <f>C30*E30</f>
        <v>9.9999999999999998E-13</v>
      </c>
    </row>
    <row r="31" spans="1:8" s="23" customFormat="1" x14ac:dyDescent="0.2">
      <c r="A31" s="22"/>
      <c r="B31" s="27" t="s">
        <v>40</v>
      </c>
      <c r="C31" s="54">
        <v>9.9999999999999995E-7</v>
      </c>
      <c r="D31" s="49" t="s">
        <v>38</v>
      </c>
      <c r="E31" s="55">
        <v>9.9999999999999995E-7</v>
      </c>
      <c r="F31" s="69">
        <f>C31*E31</f>
        <v>9.9999999999999998E-13</v>
      </c>
    </row>
    <row r="32" spans="1:8" s="23" customFormat="1" x14ac:dyDescent="0.2">
      <c r="A32" s="24"/>
      <c r="B32" s="27" t="s">
        <v>41</v>
      </c>
      <c r="C32" s="54">
        <v>9.9999999999999995E-7</v>
      </c>
      <c r="D32" s="49" t="s">
        <v>38</v>
      </c>
      <c r="E32" s="55">
        <v>9.9999999999999995E-7</v>
      </c>
      <c r="F32" s="69">
        <f>C32*E32</f>
        <v>9.9999999999999998E-13</v>
      </c>
    </row>
    <row r="33" spans="1:8" s="23" customFormat="1" x14ac:dyDescent="0.2">
      <c r="A33" s="24"/>
      <c r="B33" s="56" t="s">
        <v>42</v>
      </c>
      <c r="C33" s="57">
        <v>1.0000000000000001E-5</v>
      </c>
      <c r="D33" s="49" t="s">
        <v>38</v>
      </c>
      <c r="E33" s="57">
        <v>1.0000000000000001E-5</v>
      </c>
      <c r="F33" s="69">
        <f>C33*E33</f>
        <v>1.0000000000000002E-10</v>
      </c>
    </row>
    <row r="34" spans="1:8" s="23" customFormat="1" x14ac:dyDescent="0.2">
      <c r="A34" s="29"/>
      <c r="B34" s="50"/>
      <c r="C34" s="30"/>
      <c r="D34" s="31"/>
      <c r="E34" s="32"/>
      <c r="F34" s="70"/>
    </row>
    <row r="35" spans="1:8" s="23" customFormat="1" x14ac:dyDescent="0.2">
      <c r="A35" s="42"/>
      <c r="B35" s="33" t="s">
        <v>50</v>
      </c>
      <c r="C35" s="51"/>
      <c r="D35" s="34"/>
      <c r="E35" s="35"/>
      <c r="F35" s="71">
        <f>SUM(F10:F34)</f>
        <v>1.0001190000000003E-6</v>
      </c>
    </row>
    <row r="36" spans="1:8" s="23" customFormat="1" x14ac:dyDescent="0.2">
      <c r="A36" s="24"/>
      <c r="B36" s="36" t="s">
        <v>51</v>
      </c>
      <c r="C36" s="74">
        <v>1.0000000000000001E-5</v>
      </c>
      <c r="D36" s="37" t="s">
        <v>52</v>
      </c>
      <c r="E36" s="38">
        <f>F35</f>
        <v>1.0001190000000003E-6</v>
      </c>
      <c r="F36" s="70">
        <f>C36/100*E36</f>
        <v>1.0001190000000003E-13</v>
      </c>
    </row>
    <row r="37" spans="1:8" s="23" customFormat="1" x14ac:dyDescent="0.2">
      <c r="A37" s="42"/>
      <c r="B37" s="33" t="s">
        <v>53</v>
      </c>
      <c r="C37" s="51"/>
      <c r="D37" s="34"/>
      <c r="E37" s="35"/>
      <c r="F37" s="71">
        <f>SUM(F35:F36)</f>
        <v>1.0001191000119002E-6</v>
      </c>
    </row>
    <row r="38" spans="1:8" s="23" customFormat="1" x14ac:dyDescent="0.2">
      <c r="A38" s="42"/>
      <c r="B38" s="33"/>
      <c r="C38" s="51"/>
      <c r="D38" s="34"/>
      <c r="E38" s="35"/>
      <c r="F38" s="71"/>
    </row>
    <row r="39" spans="1:8" s="23" customFormat="1" x14ac:dyDescent="0.2">
      <c r="A39" s="24"/>
      <c r="B39" s="58" t="s">
        <v>54</v>
      </c>
      <c r="C39" s="57">
        <v>1.0000000000000001E-5</v>
      </c>
      <c r="D39" s="59" t="s">
        <v>55</v>
      </c>
      <c r="E39" s="57">
        <v>1.0000000000000001E-5</v>
      </c>
      <c r="F39" s="69">
        <f>C39*E39</f>
        <v>1.0000000000000002E-10</v>
      </c>
    </row>
    <row r="40" spans="1:8" s="23" customFormat="1" x14ac:dyDescent="0.2">
      <c r="A40" s="24"/>
      <c r="B40" s="58" t="s">
        <v>54</v>
      </c>
      <c r="C40" s="57">
        <v>1.0000000000000001E-5</v>
      </c>
      <c r="D40" s="59" t="s">
        <v>55</v>
      </c>
      <c r="E40" s="57">
        <v>1.0000000000000001E-5</v>
      </c>
      <c r="F40" s="69">
        <f>C40*E40</f>
        <v>1.0000000000000002E-10</v>
      </c>
    </row>
    <row r="41" spans="1:8" s="23" customFormat="1" x14ac:dyDescent="0.2">
      <c r="A41" s="24"/>
      <c r="B41" s="58" t="s">
        <v>54</v>
      </c>
      <c r="C41" s="57">
        <v>1.0000000000000001E-5</v>
      </c>
      <c r="D41" s="59" t="s">
        <v>55</v>
      </c>
      <c r="E41" s="57">
        <v>1.0000000000000001E-5</v>
      </c>
      <c r="F41" s="69">
        <f>C41*E41</f>
        <v>1.0000000000000002E-10</v>
      </c>
    </row>
    <row r="42" spans="1:8" s="23" customFormat="1" x14ac:dyDescent="0.2">
      <c r="A42" s="24"/>
      <c r="B42" s="24"/>
      <c r="C42" s="24"/>
      <c r="D42" s="24"/>
      <c r="E42" s="24"/>
      <c r="F42" s="69"/>
    </row>
    <row r="43" spans="1:8" s="23" customFormat="1" x14ac:dyDescent="0.2">
      <c r="A43" s="24"/>
      <c r="B43" s="41" t="s">
        <v>56</v>
      </c>
      <c r="C43" s="76">
        <v>1.0000000000000001E-5</v>
      </c>
      <c r="D43" s="39" t="s">
        <v>52</v>
      </c>
      <c r="E43" s="168">
        <f>SUM(F$37:F41)</f>
        <v>1.0004191000119002E-6</v>
      </c>
      <c r="F43" s="69">
        <f>C43/100*E43</f>
        <v>1.0004191000119002E-13</v>
      </c>
      <c r="H43" s="169" t="s">
        <v>200</v>
      </c>
    </row>
    <row r="44" spans="1:8" s="23" customFormat="1" x14ac:dyDescent="0.2">
      <c r="A44" s="24"/>
      <c r="B44" s="41" t="s">
        <v>57</v>
      </c>
      <c r="C44" s="76">
        <v>1.0000000000000001E-5</v>
      </c>
      <c r="D44" s="39" t="s">
        <v>52</v>
      </c>
      <c r="E44" s="40">
        <f>SUM(F$37:F43)</f>
        <v>1.0004192000538103E-6</v>
      </c>
      <c r="F44" s="69">
        <f>C44/100*E44</f>
        <v>1.0004192000538103E-13</v>
      </c>
    </row>
    <row r="45" spans="1:8" s="23" customFormat="1" x14ac:dyDescent="0.2">
      <c r="A45" s="24"/>
      <c r="B45" s="41"/>
      <c r="C45" s="41"/>
      <c r="D45" s="39"/>
      <c r="E45" s="40"/>
      <c r="F45" s="69"/>
    </row>
    <row r="46" spans="1:8" s="23" customFormat="1" x14ac:dyDescent="0.2">
      <c r="A46" s="24"/>
      <c r="B46" s="41" t="s">
        <v>58</v>
      </c>
      <c r="C46" s="25">
        <v>1</v>
      </c>
      <c r="D46" s="39" t="s">
        <v>59</v>
      </c>
      <c r="E46" s="75">
        <v>7500</v>
      </c>
      <c r="F46" s="69">
        <f>C46*E46</f>
        <v>7500</v>
      </c>
    </row>
    <row r="47" spans="1:8" s="23" customFormat="1" x14ac:dyDescent="0.2">
      <c r="A47" s="24"/>
      <c r="B47" s="43"/>
      <c r="C47" s="30"/>
      <c r="D47" s="37"/>
      <c r="E47" s="44"/>
      <c r="F47" s="70"/>
    </row>
    <row r="48" spans="1:8" s="23" customFormat="1" x14ac:dyDescent="0.2">
      <c r="A48" s="24"/>
      <c r="B48" s="41"/>
      <c r="C48" s="25"/>
      <c r="D48" s="39"/>
      <c r="E48" s="40"/>
      <c r="F48" s="69"/>
    </row>
    <row r="49" spans="1:6" s="23" customFormat="1" x14ac:dyDescent="0.2">
      <c r="A49" s="24"/>
      <c r="B49" s="45" t="str">
        <f>($B$6&amp; " "&amp;($A$5))</f>
        <v xml:space="preserve">Vaste prijs - Engineering H02 en H04 </v>
      </c>
      <c r="C49" s="46"/>
      <c r="D49" s="47"/>
      <c r="E49" s="48"/>
      <c r="F49" s="72">
        <f>SUM(F37:F46)</f>
        <v>7500.0000010004196</v>
      </c>
    </row>
    <row r="50" spans="1:6" s="23" customFormat="1" x14ac:dyDescent="0.2">
      <c r="F50" s="73"/>
    </row>
  </sheetData>
  <conditionalFormatting sqref="B7">
    <cfRule type="cellIs" dxfId="9" priority="1" operator="equal">
      <formula>"Objectraming investeringskosten"</formula>
    </cfRule>
    <cfRule type="cellIs" dxfId="8" priority="2" operator="equal">
      <formula>"Objectraming instandhoudingskosten"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ignoredErrors>
    <ignoredError sqref="E3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D100-1A69-4C98-B5DE-C83A883220E5}">
  <sheetPr>
    <pageSetUpPr fitToPage="1"/>
  </sheetPr>
  <dimension ref="A1:H37"/>
  <sheetViews>
    <sheetView zoomScaleNormal="100" workbookViewId="0"/>
  </sheetViews>
  <sheetFormatPr defaultColWidth="9.140625" defaultRowHeight="12.75" x14ac:dyDescent="0.2"/>
  <cols>
    <col min="1" max="1" width="8.28515625" style="2" customWidth="1"/>
    <col min="2" max="2" width="46.42578125" style="2" customWidth="1"/>
    <col min="3" max="3" width="10.85546875" style="2" customWidth="1"/>
    <col min="4" max="4" width="9" style="2" customWidth="1"/>
    <col min="5" max="5" width="15.42578125" style="2" customWidth="1"/>
    <col min="6" max="6" width="15.42578125" style="61" customWidth="1"/>
    <col min="7" max="7" width="9.140625" style="2"/>
    <col min="8" max="8" width="30.85546875" style="2" customWidth="1"/>
    <col min="9" max="16384" width="9.140625" style="2"/>
  </cols>
  <sheetData>
    <row r="1" spans="1:6" x14ac:dyDescent="0.2">
      <c r="A1" s="4"/>
    </row>
    <row r="2" spans="1:6" x14ac:dyDescent="0.2">
      <c r="A2" s="60" t="s">
        <v>60</v>
      </c>
      <c r="B2" s="52"/>
      <c r="C2" s="53"/>
      <c r="D2" s="3"/>
      <c r="E2" s="53"/>
      <c r="F2" s="62" t="s">
        <v>27</v>
      </c>
    </row>
    <row r="3" spans="1:6" x14ac:dyDescent="0.2">
      <c r="A3" s="4"/>
      <c r="B3" s="4"/>
      <c r="C3" s="5"/>
      <c r="D3" s="6"/>
      <c r="E3" s="5"/>
      <c r="F3" s="63"/>
    </row>
    <row r="4" spans="1:6" x14ac:dyDescent="0.2">
      <c r="A4" s="7"/>
      <c r="B4" s="7"/>
    </row>
    <row r="5" spans="1:6" x14ac:dyDescent="0.2">
      <c r="A5" s="8"/>
      <c r="B5" s="9"/>
      <c r="C5" s="9"/>
      <c r="D5" s="9"/>
      <c r="E5" s="9"/>
      <c r="F5" s="64"/>
    </row>
    <row r="6" spans="1:6" s="10" customFormat="1" x14ac:dyDescent="0.25">
      <c r="A6" s="11">
        <v>1</v>
      </c>
      <c r="B6" s="12" t="s">
        <v>61</v>
      </c>
      <c r="C6" s="13"/>
      <c r="D6" s="13"/>
      <c r="E6" s="13"/>
      <c r="F6" s="65"/>
    </row>
    <row r="7" spans="1:6" x14ac:dyDescent="0.2">
      <c r="A7" s="14">
        <v>1</v>
      </c>
      <c r="B7" s="15"/>
      <c r="C7" s="16" t="s">
        <v>29</v>
      </c>
      <c r="D7" s="16" t="s">
        <v>30</v>
      </c>
      <c r="E7" s="16" t="s">
        <v>31</v>
      </c>
      <c r="F7" s="66" t="s">
        <v>32</v>
      </c>
    </row>
    <row r="8" spans="1:6" x14ac:dyDescent="0.2">
      <c r="A8" s="17" t="s">
        <v>33</v>
      </c>
      <c r="B8" s="15" t="s">
        <v>34</v>
      </c>
      <c r="C8" s="18" t="s">
        <v>35</v>
      </c>
      <c r="D8" s="18"/>
      <c r="E8" s="18"/>
      <c r="F8" s="67"/>
    </row>
    <row r="9" spans="1:6" x14ac:dyDescent="0.2">
      <c r="A9" s="19"/>
      <c r="B9" s="20"/>
      <c r="C9" s="21"/>
      <c r="D9" s="21"/>
      <c r="E9" s="21"/>
      <c r="F9" s="68"/>
    </row>
    <row r="10" spans="1:6" s="23" customFormat="1" x14ac:dyDescent="0.2">
      <c r="A10" s="22" t="s">
        <v>62</v>
      </c>
      <c r="B10" s="27" t="s">
        <v>37</v>
      </c>
      <c r="C10" s="54">
        <v>9.9999999999999995E-7</v>
      </c>
      <c r="D10" s="49" t="s">
        <v>38</v>
      </c>
      <c r="E10" s="55">
        <v>9.9999999999999995E-7</v>
      </c>
      <c r="F10" s="69">
        <f>C10*E10</f>
        <v>9.9999999999999998E-13</v>
      </c>
    </row>
    <row r="11" spans="1:6" s="23" customFormat="1" x14ac:dyDescent="0.2">
      <c r="A11" s="22"/>
      <c r="B11" s="27" t="s">
        <v>39</v>
      </c>
      <c r="C11" s="54">
        <v>9.9999999999999995E-7</v>
      </c>
      <c r="D11" s="49" t="s">
        <v>38</v>
      </c>
      <c r="E11" s="55">
        <v>9.9999999999999995E-7</v>
      </c>
      <c r="F11" s="69">
        <f>C11*E11</f>
        <v>9.9999999999999998E-13</v>
      </c>
    </row>
    <row r="12" spans="1:6" s="23" customFormat="1" x14ac:dyDescent="0.2">
      <c r="A12" s="22"/>
      <c r="B12" s="27" t="s">
        <v>40</v>
      </c>
      <c r="C12" s="54">
        <v>9.9999999999999995E-7</v>
      </c>
      <c r="D12" s="49" t="s">
        <v>38</v>
      </c>
      <c r="E12" s="55">
        <v>9.9999999999999995E-7</v>
      </c>
      <c r="F12" s="69">
        <f>C12*E12</f>
        <v>9.9999999999999998E-13</v>
      </c>
    </row>
    <row r="13" spans="1:6" s="23" customFormat="1" x14ac:dyDescent="0.2">
      <c r="A13" s="24"/>
      <c r="B13" s="27" t="s">
        <v>41</v>
      </c>
      <c r="C13" s="54">
        <v>9.9999999999999995E-7</v>
      </c>
      <c r="D13" s="49" t="s">
        <v>38</v>
      </c>
      <c r="E13" s="55">
        <v>9.9999999999999995E-7</v>
      </c>
      <c r="F13" s="69">
        <f>C13*E13</f>
        <v>9.9999999999999998E-13</v>
      </c>
    </row>
    <row r="14" spans="1:6" s="23" customFormat="1" x14ac:dyDescent="0.2">
      <c r="A14" s="24"/>
      <c r="B14" s="56" t="s">
        <v>42</v>
      </c>
      <c r="C14" s="54">
        <v>9.9999999999999995E-7</v>
      </c>
      <c r="D14" s="49" t="s">
        <v>38</v>
      </c>
      <c r="E14" s="55">
        <v>9.9999999999999995E-7</v>
      </c>
      <c r="F14" s="69">
        <f>C14*E14</f>
        <v>9.9999999999999998E-13</v>
      </c>
    </row>
    <row r="15" spans="1:6" s="23" customFormat="1" x14ac:dyDescent="0.2">
      <c r="A15" s="24"/>
      <c r="B15" s="27"/>
      <c r="C15" s="28"/>
      <c r="D15" s="49"/>
      <c r="E15" s="26"/>
      <c r="F15" s="69"/>
    </row>
    <row r="16" spans="1:6" s="23" customFormat="1" x14ac:dyDescent="0.2">
      <c r="A16" s="22" t="s">
        <v>63</v>
      </c>
      <c r="B16" s="27" t="s">
        <v>37</v>
      </c>
      <c r="C16" s="54">
        <v>9.9999999999999995E-7</v>
      </c>
      <c r="D16" s="49" t="s">
        <v>38</v>
      </c>
      <c r="E16" s="55">
        <v>9.9999999999999995E-7</v>
      </c>
      <c r="F16" s="69">
        <f>C16*E16</f>
        <v>9.9999999999999998E-13</v>
      </c>
    </row>
    <row r="17" spans="1:8" s="23" customFormat="1" x14ac:dyDescent="0.2">
      <c r="A17" s="22"/>
      <c r="B17" s="27" t="s">
        <v>39</v>
      </c>
      <c r="C17" s="54">
        <v>9.9999999999999995E-7</v>
      </c>
      <c r="D17" s="49" t="s">
        <v>38</v>
      </c>
      <c r="E17" s="55">
        <v>9.9999999999999995E-7</v>
      </c>
      <c r="F17" s="69">
        <f>C17*E17</f>
        <v>9.9999999999999998E-13</v>
      </c>
    </row>
    <row r="18" spans="1:8" s="23" customFormat="1" x14ac:dyDescent="0.2">
      <c r="A18" s="22"/>
      <c r="B18" s="27" t="s">
        <v>40</v>
      </c>
      <c r="C18" s="54">
        <v>9.9999999999999995E-7</v>
      </c>
      <c r="D18" s="49" t="s">
        <v>38</v>
      </c>
      <c r="E18" s="55">
        <v>9.9999999999999995E-7</v>
      </c>
      <c r="F18" s="69">
        <f>C18*E18</f>
        <v>9.9999999999999998E-13</v>
      </c>
    </row>
    <row r="19" spans="1:8" s="23" customFormat="1" x14ac:dyDescent="0.2">
      <c r="A19" s="24"/>
      <c r="B19" s="27" t="s">
        <v>41</v>
      </c>
      <c r="C19" s="54">
        <v>9.9999999999999995E-7</v>
      </c>
      <c r="D19" s="49" t="s">
        <v>38</v>
      </c>
      <c r="E19" s="55">
        <v>9.9999999999999995E-7</v>
      </c>
      <c r="F19" s="69">
        <f>C19*E19</f>
        <v>9.9999999999999998E-13</v>
      </c>
    </row>
    <row r="20" spans="1:8" s="23" customFormat="1" x14ac:dyDescent="0.2">
      <c r="A20" s="24"/>
      <c r="B20" s="56" t="s">
        <v>42</v>
      </c>
      <c r="C20" s="57">
        <v>1.0000000000000001E-5</v>
      </c>
      <c r="D20" s="49" t="s">
        <v>38</v>
      </c>
      <c r="E20" s="57">
        <v>1.0000000000000001E-5</v>
      </c>
      <c r="F20" s="69">
        <f>C20*E20</f>
        <v>1.0000000000000002E-10</v>
      </c>
    </row>
    <row r="21" spans="1:8" s="23" customFormat="1" x14ac:dyDescent="0.2">
      <c r="A21" s="29"/>
      <c r="B21" s="50"/>
      <c r="C21" s="30"/>
      <c r="D21" s="31"/>
      <c r="E21" s="32"/>
      <c r="F21" s="70"/>
    </row>
    <row r="22" spans="1:8" s="23" customFormat="1" x14ac:dyDescent="0.2">
      <c r="A22" s="42"/>
      <c r="B22" s="33" t="s">
        <v>50</v>
      </c>
      <c r="C22" s="51"/>
      <c r="D22" s="34"/>
      <c r="E22" s="35"/>
      <c r="F22" s="71">
        <f>SUM(F10:F21)</f>
        <v>1.0900000000000001E-10</v>
      </c>
    </row>
    <row r="23" spans="1:8" s="23" customFormat="1" x14ac:dyDescent="0.2">
      <c r="A23" s="24"/>
      <c r="B23" s="36" t="s">
        <v>51</v>
      </c>
      <c r="C23" s="74">
        <v>1.0000000000000001E-5</v>
      </c>
      <c r="D23" s="37" t="s">
        <v>52</v>
      </c>
      <c r="E23" s="38">
        <f>F22</f>
        <v>1.0900000000000001E-10</v>
      </c>
      <c r="F23" s="70">
        <f>C23/100*E23</f>
        <v>1.0900000000000002E-17</v>
      </c>
    </row>
    <row r="24" spans="1:8" s="23" customFormat="1" x14ac:dyDescent="0.2">
      <c r="A24" s="42"/>
      <c r="B24" s="33" t="s">
        <v>53</v>
      </c>
      <c r="C24" s="51"/>
      <c r="D24" s="34"/>
      <c r="E24" s="35"/>
      <c r="F24" s="71">
        <f>SUM(F22:F23)</f>
        <v>1.0900001090000001E-10</v>
      </c>
    </row>
    <row r="25" spans="1:8" s="23" customFormat="1" x14ac:dyDescent="0.2">
      <c r="A25" s="42"/>
      <c r="B25" s="33"/>
      <c r="C25" s="51"/>
      <c r="D25" s="34"/>
      <c r="E25" s="35"/>
      <c r="F25" s="71"/>
    </row>
    <row r="26" spans="1:8" s="23" customFormat="1" x14ac:dyDescent="0.2">
      <c r="A26" s="24"/>
      <c r="B26" s="58" t="s">
        <v>54</v>
      </c>
      <c r="C26" s="57">
        <v>1.0000000000000001E-5</v>
      </c>
      <c r="D26" s="59" t="s">
        <v>55</v>
      </c>
      <c r="E26" s="57">
        <v>1.0000000000000001E-5</v>
      </c>
      <c r="F26" s="69">
        <f>C26*E26</f>
        <v>1.0000000000000002E-10</v>
      </c>
    </row>
    <row r="27" spans="1:8" s="23" customFormat="1" x14ac:dyDescent="0.2">
      <c r="A27" s="24"/>
      <c r="B27" s="58" t="s">
        <v>54</v>
      </c>
      <c r="C27" s="57">
        <v>1.0000000000000001E-5</v>
      </c>
      <c r="D27" s="59" t="s">
        <v>55</v>
      </c>
      <c r="E27" s="57">
        <v>1.0000000000000001E-5</v>
      </c>
      <c r="F27" s="69">
        <f>C27*E27</f>
        <v>1.0000000000000002E-10</v>
      </c>
    </row>
    <row r="28" spans="1:8" s="23" customFormat="1" x14ac:dyDescent="0.2">
      <c r="A28" s="24"/>
      <c r="B28" s="58" t="s">
        <v>54</v>
      </c>
      <c r="C28" s="57">
        <v>1.0000000000000001E-5</v>
      </c>
      <c r="D28" s="59" t="s">
        <v>55</v>
      </c>
      <c r="E28" s="57">
        <v>1.0000000000000001E-5</v>
      </c>
      <c r="F28" s="69">
        <f>C28*E28</f>
        <v>1.0000000000000002E-10</v>
      </c>
    </row>
    <row r="29" spans="1:8" s="23" customFormat="1" x14ac:dyDescent="0.2">
      <c r="A29" s="24"/>
      <c r="B29" s="24"/>
      <c r="C29" s="24"/>
      <c r="D29" s="24"/>
      <c r="E29" s="24"/>
      <c r="F29" s="69"/>
    </row>
    <row r="30" spans="1:8" s="23" customFormat="1" x14ac:dyDescent="0.2">
      <c r="A30" s="24"/>
      <c r="B30" s="41" t="s">
        <v>56</v>
      </c>
      <c r="C30" s="76">
        <v>1.0000000000000001E-5</v>
      </c>
      <c r="D30" s="39" t="s">
        <v>52</v>
      </c>
      <c r="E30" s="168">
        <f>SUM(F$24:F28)</f>
        <v>4.0900001090000004E-10</v>
      </c>
      <c r="F30" s="69">
        <f>C30/100*E30</f>
        <v>4.090000109000001E-17</v>
      </c>
      <c r="H30" s="169" t="s">
        <v>200</v>
      </c>
    </row>
    <row r="31" spans="1:8" s="23" customFormat="1" x14ac:dyDescent="0.2">
      <c r="A31" s="24"/>
      <c r="B31" s="41" t="s">
        <v>57</v>
      </c>
      <c r="C31" s="76">
        <v>1.0000000000000001E-5</v>
      </c>
      <c r="D31" s="39" t="s">
        <v>52</v>
      </c>
      <c r="E31" s="40">
        <f>SUM(F$24:F30)</f>
        <v>4.0900005180000111E-10</v>
      </c>
      <c r="F31" s="69">
        <f>C31/100*E31</f>
        <v>4.0900005180000114E-17</v>
      </c>
    </row>
    <row r="32" spans="1:8" s="23" customFormat="1" x14ac:dyDescent="0.2">
      <c r="A32" s="24"/>
      <c r="B32" s="41"/>
      <c r="C32" s="41"/>
      <c r="D32" s="39"/>
      <c r="E32" s="40"/>
      <c r="F32" s="69"/>
    </row>
    <row r="33" spans="1:6" s="23" customFormat="1" x14ac:dyDescent="0.2">
      <c r="A33" s="24"/>
      <c r="B33" s="41" t="s">
        <v>58</v>
      </c>
      <c r="C33" s="25">
        <v>1</v>
      </c>
      <c r="D33" s="39" t="s">
        <v>59</v>
      </c>
      <c r="E33" s="75">
        <v>5000</v>
      </c>
      <c r="F33" s="69">
        <f>C33*E33</f>
        <v>5000</v>
      </c>
    </row>
    <row r="34" spans="1:6" s="23" customFormat="1" x14ac:dyDescent="0.2">
      <c r="A34" s="24"/>
      <c r="B34" s="43"/>
      <c r="C34" s="30"/>
      <c r="D34" s="37"/>
      <c r="E34" s="44"/>
      <c r="F34" s="70"/>
    </row>
    <row r="35" spans="1:6" s="23" customFormat="1" x14ac:dyDescent="0.2">
      <c r="A35" s="24"/>
      <c r="B35" s="41"/>
      <c r="C35" s="25"/>
      <c r="D35" s="39"/>
      <c r="E35" s="40"/>
      <c r="F35" s="69"/>
    </row>
    <row r="36" spans="1:6" s="23" customFormat="1" x14ac:dyDescent="0.2">
      <c r="A36" s="24"/>
      <c r="B36" s="45" t="str">
        <f>($B$6&amp; " "&amp;($A$5))</f>
        <v xml:space="preserve">Vaste prijs - Engineering V 04 </v>
      </c>
      <c r="C36" s="46"/>
      <c r="D36" s="47"/>
      <c r="E36" s="48"/>
      <c r="F36" s="72">
        <f>SUM(F24:F33)</f>
        <v>5000.0000000004093</v>
      </c>
    </row>
    <row r="37" spans="1:6" s="23" customFormat="1" x14ac:dyDescent="0.2">
      <c r="F37" s="73"/>
    </row>
  </sheetData>
  <conditionalFormatting sqref="B7">
    <cfRule type="cellIs" dxfId="7" priority="1" operator="equal">
      <formula>"Objectraming investeringskosten"</formula>
    </cfRule>
    <cfRule type="cellIs" dxfId="6" priority="2" operator="equal">
      <formula>"Objectraming instandhoudingskosten"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ignoredErrors>
    <ignoredError sqref="E2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D9E0-99F1-4ADD-A858-249357370677}">
  <sheetPr>
    <pageSetUpPr fitToPage="1"/>
  </sheetPr>
  <dimension ref="A1:H37"/>
  <sheetViews>
    <sheetView zoomScaleNormal="100" workbookViewId="0"/>
  </sheetViews>
  <sheetFormatPr defaultColWidth="9.140625" defaultRowHeight="12.75" x14ac:dyDescent="0.2"/>
  <cols>
    <col min="1" max="1" width="8.28515625" style="2" customWidth="1"/>
    <col min="2" max="2" width="46.42578125" style="2" customWidth="1"/>
    <col min="3" max="3" width="10.85546875" style="2" customWidth="1"/>
    <col min="4" max="4" width="9" style="2" customWidth="1"/>
    <col min="5" max="5" width="15.42578125" style="2" customWidth="1"/>
    <col min="6" max="6" width="15.42578125" style="61" customWidth="1"/>
    <col min="7" max="7" width="9.140625" style="2"/>
    <col min="8" max="8" width="33" style="2" customWidth="1"/>
    <col min="9" max="16384" width="9.140625" style="2"/>
  </cols>
  <sheetData>
    <row r="1" spans="1:6" x14ac:dyDescent="0.2">
      <c r="A1" s="4"/>
    </row>
    <row r="2" spans="1:6" x14ac:dyDescent="0.2">
      <c r="A2" s="60" t="s">
        <v>197</v>
      </c>
      <c r="B2" s="52"/>
      <c r="C2" s="53"/>
      <c r="D2" s="3"/>
      <c r="E2" s="53"/>
      <c r="F2" s="62" t="s">
        <v>27</v>
      </c>
    </row>
    <row r="3" spans="1:6" x14ac:dyDescent="0.2">
      <c r="A3" s="4"/>
      <c r="B3" s="4"/>
      <c r="C3" s="5"/>
      <c r="D3" s="6"/>
      <c r="E3" s="5"/>
      <c r="F3" s="63"/>
    </row>
    <row r="4" spans="1:6" x14ac:dyDescent="0.2">
      <c r="A4" s="7"/>
      <c r="B4" s="7"/>
    </row>
    <row r="5" spans="1:6" x14ac:dyDescent="0.2">
      <c r="A5" s="8"/>
      <c r="B5" s="9"/>
      <c r="C5" s="9"/>
      <c r="D5" s="9"/>
      <c r="E5" s="9"/>
      <c r="F5" s="64"/>
    </row>
    <row r="6" spans="1:6" s="10" customFormat="1" x14ac:dyDescent="0.25">
      <c r="A6" s="11">
        <v>1</v>
      </c>
      <c r="B6" s="12" t="s">
        <v>198</v>
      </c>
      <c r="C6" s="13"/>
      <c r="D6" s="13"/>
      <c r="E6" s="13"/>
      <c r="F6" s="65"/>
    </row>
    <row r="7" spans="1:6" x14ac:dyDescent="0.2">
      <c r="A7" s="14">
        <v>1</v>
      </c>
      <c r="B7" s="15"/>
      <c r="C7" s="16" t="s">
        <v>29</v>
      </c>
      <c r="D7" s="16" t="s">
        <v>30</v>
      </c>
      <c r="E7" s="16" t="s">
        <v>31</v>
      </c>
      <c r="F7" s="66" t="s">
        <v>32</v>
      </c>
    </row>
    <row r="8" spans="1:6" x14ac:dyDescent="0.2">
      <c r="A8" s="17" t="s">
        <v>33</v>
      </c>
      <c r="B8" s="15" t="s">
        <v>34</v>
      </c>
      <c r="C8" s="18" t="s">
        <v>35</v>
      </c>
      <c r="D8" s="18"/>
      <c r="E8" s="18"/>
      <c r="F8" s="67"/>
    </row>
    <row r="9" spans="1:6" x14ac:dyDescent="0.2">
      <c r="A9" s="19"/>
      <c r="B9" s="20"/>
      <c r="C9" s="21"/>
      <c r="D9" s="21"/>
      <c r="E9" s="21"/>
      <c r="F9" s="68"/>
    </row>
    <row r="10" spans="1:6" s="23" customFormat="1" x14ac:dyDescent="0.2">
      <c r="A10" s="22" t="s">
        <v>62</v>
      </c>
      <c r="B10" s="27" t="s">
        <v>37</v>
      </c>
      <c r="C10" s="54">
        <v>9.9999999999999995E-7</v>
      </c>
      <c r="D10" s="49" t="s">
        <v>38</v>
      </c>
      <c r="E10" s="55">
        <v>9.9999999999999995E-7</v>
      </c>
      <c r="F10" s="69">
        <f>C10*E10</f>
        <v>9.9999999999999998E-13</v>
      </c>
    </row>
    <row r="11" spans="1:6" s="23" customFormat="1" x14ac:dyDescent="0.2">
      <c r="A11" s="22"/>
      <c r="B11" s="27" t="s">
        <v>39</v>
      </c>
      <c r="C11" s="54">
        <v>9.9999999999999995E-7</v>
      </c>
      <c r="D11" s="49" t="s">
        <v>38</v>
      </c>
      <c r="E11" s="55">
        <v>9.9999999999999995E-7</v>
      </c>
      <c r="F11" s="69">
        <f>C11*E11</f>
        <v>9.9999999999999998E-13</v>
      </c>
    </row>
    <row r="12" spans="1:6" s="23" customFormat="1" x14ac:dyDescent="0.2">
      <c r="A12" s="22"/>
      <c r="B12" s="27" t="s">
        <v>40</v>
      </c>
      <c r="C12" s="54">
        <v>9.9999999999999995E-7</v>
      </c>
      <c r="D12" s="49" t="s">
        <v>38</v>
      </c>
      <c r="E12" s="55">
        <v>9.9999999999999995E-7</v>
      </c>
      <c r="F12" s="69">
        <f>C12*E12</f>
        <v>9.9999999999999998E-13</v>
      </c>
    </row>
    <row r="13" spans="1:6" s="23" customFormat="1" x14ac:dyDescent="0.2">
      <c r="A13" s="24"/>
      <c r="B13" s="27" t="s">
        <v>41</v>
      </c>
      <c r="C13" s="54">
        <v>9.9999999999999995E-7</v>
      </c>
      <c r="D13" s="49" t="s">
        <v>38</v>
      </c>
      <c r="E13" s="55">
        <v>9.9999999999999995E-7</v>
      </c>
      <c r="F13" s="69">
        <f>C13*E13</f>
        <v>9.9999999999999998E-13</v>
      </c>
    </row>
    <row r="14" spans="1:6" s="23" customFormat="1" x14ac:dyDescent="0.2">
      <c r="A14" s="24"/>
      <c r="B14" s="56" t="s">
        <v>42</v>
      </c>
      <c r="C14" s="54">
        <v>9.9999999999999995E-7</v>
      </c>
      <c r="D14" s="49" t="s">
        <v>38</v>
      </c>
      <c r="E14" s="55">
        <v>9.9999999999999995E-7</v>
      </c>
      <c r="F14" s="69">
        <f>C14*E14</f>
        <v>9.9999999999999998E-13</v>
      </c>
    </row>
    <row r="15" spans="1:6" s="23" customFormat="1" x14ac:dyDescent="0.2">
      <c r="A15" s="24"/>
      <c r="B15" s="27"/>
      <c r="C15" s="28"/>
      <c r="D15" s="49"/>
      <c r="E15" s="26"/>
      <c r="F15" s="69"/>
    </row>
    <row r="16" spans="1:6" s="23" customFormat="1" x14ac:dyDescent="0.2">
      <c r="A16" s="22" t="s">
        <v>63</v>
      </c>
      <c r="B16" s="27" t="s">
        <v>37</v>
      </c>
      <c r="C16" s="54">
        <v>9.9999999999999995E-7</v>
      </c>
      <c r="D16" s="49" t="s">
        <v>38</v>
      </c>
      <c r="E16" s="55">
        <v>9.9999999999999995E-7</v>
      </c>
      <c r="F16" s="69">
        <f>C16*E16</f>
        <v>9.9999999999999998E-13</v>
      </c>
    </row>
    <row r="17" spans="1:8" s="23" customFormat="1" x14ac:dyDescent="0.2">
      <c r="A17" s="22"/>
      <c r="B17" s="27" t="s">
        <v>39</v>
      </c>
      <c r="C17" s="54">
        <v>9.9999999999999995E-7</v>
      </c>
      <c r="D17" s="49" t="s">
        <v>38</v>
      </c>
      <c r="E17" s="55">
        <v>9.9999999999999995E-7</v>
      </c>
      <c r="F17" s="69">
        <f>C17*E17</f>
        <v>9.9999999999999998E-13</v>
      </c>
    </row>
    <row r="18" spans="1:8" s="23" customFormat="1" x14ac:dyDescent="0.2">
      <c r="A18" s="22"/>
      <c r="B18" s="27" t="s">
        <v>40</v>
      </c>
      <c r="C18" s="54">
        <v>9.9999999999999995E-7</v>
      </c>
      <c r="D18" s="49" t="s">
        <v>38</v>
      </c>
      <c r="E18" s="55">
        <v>9.9999999999999995E-7</v>
      </c>
      <c r="F18" s="69">
        <f>C18*E18</f>
        <v>9.9999999999999998E-13</v>
      </c>
    </row>
    <row r="19" spans="1:8" s="23" customFormat="1" x14ac:dyDescent="0.2">
      <c r="A19" s="24"/>
      <c r="B19" s="27" t="s">
        <v>41</v>
      </c>
      <c r="C19" s="54">
        <v>9.9999999999999995E-7</v>
      </c>
      <c r="D19" s="49" t="s">
        <v>38</v>
      </c>
      <c r="E19" s="55">
        <v>9.9999999999999995E-7</v>
      </c>
      <c r="F19" s="69">
        <f>C19*E19</f>
        <v>9.9999999999999998E-13</v>
      </c>
    </row>
    <row r="20" spans="1:8" s="23" customFormat="1" x14ac:dyDescent="0.2">
      <c r="A20" s="24"/>
      <c r="B20" s="56" t="s">
        <v>42</v>
      </c>
      <c r="C20" s="57">
        <v>1.0000000000000001E-5</v>
      </c>
      <c r="D20" s="49" t="s">
        <v>38</v>
      </c>
      <c r="E20" s="57">
        <v>1.0000000000000001E-5</v>
      </c>
      <c r="F20" s="69">
        <f>C20*E20</f>
        <v>1.0000000000000002E-10</v>
      </c>
    </row>
    <row r="21" spans="1:8" s="23" customFormat="1" x14ac:dyDescent="0.2">
      <c r="A21" s="29"/>
      <c r="B21" s="50"/>
      <c r="C21" s="30"/>
      <c r="D21" s="31"/>
      <c r="E21" s="32"/>
      <c r="F21" s="70"/>
    </row>
    <row r="22" spans="1:8" s="23" customFormat="1" x14ac:dyDescent="0.2">
      <c r="A22" s="42"/>
      <c r="B22" s="33" t="s">
        <v>50</v>
      </c>
      <c r="C22" s="51"/>
      <c r="D22" s="34"/>
      <c r="E22" s="35"/>
      <c r="F22" s="71">
        <f>SUM(F10:F21)</f>
        <v>1.0900000000000001E-10</v>
      </c>
    </row>
    <row r="23" spans="1:8" s="23" customFormat="1" x14ac:dyDescent="0.2">
      <c r="A23" s="24"/>
      <c r="B23" s="36" t="s">
        <v>51</v>
      </c>
      <c r="C23" s="74">
        <v>1.0000000000000001E-5</v>
      </c>
      <c r="D23" s="37" t="s">
        <v>52</v>
      </c>
      <c r="E23" s="38">
        <f>F22</f>
        <v>1.0900000000000001E-10</v>
      </c>
      <c r="F23" s="70">
        <f>C23/100*E23</f>
        <v>1.0900000000000002E-17</v>
      </c>
    </row>
    <row r="24" spans="1:8" s="23" customFormat="1" x14ac:dyDescent="0.2">
      <c r="A24" s="42"/>
      <c r="B24" s="33" t="s">
        <v>53</v>
      </c>
      <c r="C24" s="51"/>
      <c r="D24" s="34"/>
      <c r="E24" s="35"/>
      <c r="F24" s="71">
        <f>SUM(F22:F23)</f>
        <v>1.0900001090000001E-10</v>
      </c>
    </row>
    <row r="25" spans="1:8" s="23" customFormat="1" x14ac:dyDescent="0.2">
      <c r="A25" s="42"/>
      <c r="B25" s="33"/>
      <c r="C25" s="51"/>
      <c r="D25" s="34"/>
      <c r="E25" s="35"/>
      <c r="F25" s="71"/>
    </row>
    <row r="26" spans="1:8" s="23" customFormat="1" x14ac:dyDescent="0.2">
      <c r="A26" s="24"/>
      <c r="B26" s="58" t="s">
        <v>54</v>
      </c>
      <c r="C26" s="57">
        <v>1.0000000000000001E-5</v>
      </c>
      <c r="D26" s="59" t="s">
        <v>55</v>
      </c>
      <c r="E26" s="57">
        <v>1.0000000000000001E-5</v>
      </c>
      <c r="F26" s="69">
        <f>C26*E26</f>
        <v>1.0000000000000002E-10</v>
      </c>
    </row>
    <row r="27" spans="1:8" s="23" customFormat="1" x14ac:dyDescent="0.2">
      <c r="A27" s="24"/>
      <c r="B27" s="58" t="s">
        <v>54</v>
      </c>
      <c r="C27" s="57">
        <v>1.0000000000000001E-5</v>
      </c>
      <c r="D27" s="59" t="s">
        <v>55</v>
      </c>
      <c r="E27" s="57">
        <v>1.0000000000000001E-5</v>
      </c>
      <c r="F27" s="69">
        <f>C27*E27</f>
        <v>1.0000000000000002E-10</v>
      </c>
    </row>
    <row r="28" spans="1:8" s="23" customFormat="1" x14ac:dyDescent="0.2">
      <c r="A28" s="24"/>
      <c r="B28" s="58" t="s">
        <v>54</v>
      </c>
      <c r="C28" s="57">
        <v>1.0000000000000001E-5</v>
      </c>
      <c r="D28" s="59" t="s">
        <v>55</v>
      </c>
      <c r="E28" s="57">
        <v>1.0000000000000001E-5</v>
      </c>
      <c r="F28" s="69">
        <f>C28*E28</f>
        <v>1.0000000000000002E-10</v>
      </c>
    </row>
    <row r="29" spans="1:8" s="23" customFormat="1" x14ac:dyDescent="0.2">
      <c r="A29" s="24"/>
      <c r="B29" s="24"/>
      <c r="C29" s="24"/>
      <c r="D29" s="24"/>
      <c r="E29" s="24"/>
      <c r="F29" s="69"/>
    </row>
    <row r="30" spans="1:8" s="23" customFormat="1" x14ac:dyDescent="0.2">
      <c r="A30" s="24"/>
      <c r="B30" s="41" t="s">
        <v>56</v>
      </c>
      <c r="C30" s="76">
        <v>1.0000000000000001E-5</v>
      </c>
      <c r="D30" s="39" t="s">
        <v>52</v>
      </c>
      <c r="E30" s="168">
        <f>SUM(F$24:F28)</f>
        <v>4.0900001090000004E-10</v>
      </c>
      <c r="F30" s="69">
        <f>C30/100*E30</f>
        <v>4.090000109000001E-17</v>
      </c>
      <c r="H30" s="169" t="s">
        <v>200</v>
      </c>
    </row>
    <row r="31" spans="1:8" s="23" customFormat="1" x14ac:dyDescent="0.2">
      <c r="A31" s="24"/>
      <c r="B31" s="41" t="s">
        <v>57</v>
      </c>
      <c r="C31" s="76">
        <v>1.0000000000000001E-5</v>
      </c>
      <c r="D31" s="39" t="s">
        <v>52</v>
      </c>
      <c r="E31" s="40">
        <f>SUM(F$24:F30)</f>
        <v>4.0900005180000111E-10</v>
      </c>
      <c r="F31" s="69">
        <f>C31/100*E31</f>
        <v>4.0900005180000114E-17</v>
      </c>
    </row>
    <row r="32" spans="1:8" s="23" customFormat="1" x14ac:dyDescent="0.2">
      <c r="A32" s="24"/>
      <c r="B32" s="41"/>
      <c r="C32" s="41"/>
      <c r="D32" s="39"/>
      <c r="E32" s="40"/>
      <c r="F32" s="69"/>
    </row>
    <row r="33" spans="1:6" s="23" customFormat="1" x14ac:dyDescent="0.2">
      <c r="A33" s="24"/>
      <c r="B33" s="41" t="s">
        <v>58</v>
      </c>
      <c r="C33" s="25">
        <v>1</v>
      </c>
      <c r="D33" s="39" t="s">
        <v>59</v>
      </c>
      <c r="E33" s="75">
        <v>5000</v>
      </c>
      <c r="F33" s="69">
        <f>C33*E33</f>
        <v>5000</v>
      </c>
    </row>
    <row r="34" spans="1:6" s="23" customFormat="1" x14ac:dyDescent="0.2">
      <c r="A34" s="24"/>
      <c r="B34" s="43"/>
      <c r="C34" s="30"/>
      <c r="D34" s="37"/>
      <c r="E34" s="44"/>
      <c r="F34" s="70"/>
    </row>
    <row r="35" spans="1:6" s="23" customFormat="1" x14ac:dyDescent="0.2">
      <c r="A35" s="24"/>
      <c r="B35" s="41"/>
      <c r="C35" s="25"/>
      <c r="D35" s="39"/>
      <c r="E35" s="40"/>
      <c r="F35" s="69"/>
    </row>
    <row r="36" spans="1:6" s="23" customFormat="1" x14ac:dyDescent="0.2">
      <c r="A36" s="24"/>
      <c r="B36" s="45" t="str">
        <f>($B$6&amp; " "&amp;($A$5))</f>
        <v xml:space="preserve">Vaste prijs - Engineering V 08 </v>
      </c>
      <c r="C36" s="46"/>
      <c r="D36" s="47"/>
      <c r="E36" s="48"/>
      <c r="F36" s="72">
        <f>SUM(F24:F33)</f>
        <v>5000.0000000004093</v>
      </c>
    </row>
    <row r="37" spans="1:6" s="23" customFormat="1" x14ac:dyDescent="0.2">
      <c r="F37" s="73"/>
    </row>
  </sheetData>
  <conditionalFormatting sqref="B7">
    <cfRule type="cellIs" dxfId="5" priority="1" operator="equal">
      <formula>"Objectraming investeringskosten"</formula>
    </cfRule>
    <cfRule type="cellIs" dxfId="4" priority="2" operator="equal">
      <formula>"Objectraming instandhoudingskosten"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ignoredErrors>
    <ignoredError sqref="E2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EAC1-F4FC-48A8-BAAD-8CB6B7941336}">
  <sheetPr>
    <pageSetUpPr fitToPage="1"/>
  </sheetPr>
  <dimension ref="A1:H37"/>
  <sheetViews>
    <sheetView zoomScaleNormal="100" workbookViewId="0"/>
  </sheetViews>
  <sheetFormatPr defaultColWidth="9.140625" defaultRowHeight="12.75" x14ac:dyDescent="0.2"/>
  <cols>
    <col min="1" max="1" width="12.42578125" style="2" customWidth="1"/>
    <col min="2" max="2" width="46.42578125" style="2" customWidth="1"/>
    <col min="3" max="3" width="10.85546875" style="2" customWidth="1"/>
    <col min="4" max="4" width="9" style="2" customWidth="1"/>
    <col min="5" max="5" width="15.42578125" style="2" customWidth="1"/>
    <col min="6" max="6" width="15.42578125" style="61" customWidth="1"/>
    <col min="7" max="7" width="9.140625" style="2"/>
    <col min="8" max="8" width="72.28515625" style="2" bestFit="1" customWidth="1"/>
    <col min="9" max="16384" width="9.140625" style="2"/>
  </cols>
  <sheetData>
    <row r="1" spans="1:8" x14ac:dyDescent="0.2">
      <c r="A1" s="1"/>
      <c r="H1" s="2" t="s">
        <v>25</v>
      </c>
    </row>
    <row r="2" spans="1:8" x14ac:dyDescent="0.2">
      <c r="A2" s="60" t="s">
        <v>64</v>
      </c>
      <c r="B2" s="52"/>
      <c r="C2" s="53"/>
      <c r="D2" s="3"/>
      <c r="E2" s="53"/>
      <c r="F2" s="62" t="s">
        <v>27</v>
      </c>
    </row>
    <row r="3" spans="1:8" x14ac:dyDescent="0.2">
      <c r="A3" s="4" t="s">
        <v>65</v>
      </c>
      <c r="B3" s="4"/>
      <c r="C3" s="5"/>
      <c r="D3" s="6"/>
      <c r="E3" s="5"/>
      <c r="F3" s="63"/>
    </row>
    <row r="4" spans="1:8" x14ac:dyDescent="0.2">
      <c r="A4" s="7"/>
      <c r="B4" s="7"/>
    </row>
    <row r="5" spans="1:8" x14ac:dyDescent="0.2">
      <c r="A5" s="8"/>
      <c r="B5" s="9"/>
      <c r="C5" s="9"/>
      <c r="D5" s="9"/>
      <c r="E5" s="9"/>
      <c r="F5" s="64"/>
    </row>
    <row r="6" spans="1:8" s="10" customFormat="1" x14ac:dyDescent="0.25">
      <c r="A6" s="11">
        <v>1</v>
      </c>
      <c r="B6" s="12" t="s">
        <v>66</v>
      </c>
      <c r="C6" s="13"/>
      <c r="D6" s="13"/>
      <c r="E6" s="13"/>
      <c r="F6" s="65"/>
    </row>
    <row r="7" spans="1:8" x14ac:dyDescent="0.2">
      <c r="A7" s="14">
        <v>1</v>
      </c>
      <c r="B7" s="15"/>
      <c r="C7" s="16" t="s">
        <v>29</v>
      </c>
      <c r="D7" s="16" t="s">
        <v>30</v>
      </c>
      <c r="E7" s="16" t="s">
        <v>31</v>
      </c>
      <c r="F7" s="66" t="s">
        <v>32</v>
      </c>
    </row>
    <row r="8" spans="1:8" x14ac:dyDescent="0.2">
      <c r="A8" s="17" t="s">
        <v>33</v>
      </c>
      <c r="B8" s="15" t="s">
        <v>34</v>
      </c>
      <c r="C8" s="18" t="s">
        <v>35</v>
      </c>
      <c r="D8" s="18"/>
      <c r="E8" s="18"/>
      <c r="F8" s="67"/>
    </row>
    <row r="9" spans="1:8" x14ac:dyDescent="0.2">
      <c r="A9" s="19"/>
      <c r="B9" s="20"/>
      <c r="C9" s="21"/>
      <c r="D9" s="21"/>
      <c r="E9" s="21"/>
      <c r="F9" s="68"/>
    </row>
    <row r="10" spans="1:8" x14ac:dyDescent="0.2">
      <c r="A10" s="19"/>
      <c r="B10" s="20"/>
      <c r="C10" s="21" t="s">
        <v>67</v>
      </c>
      <c r="D10" s="21"/>
      <c r="E10" s="21"/>
      <c r="F10" s="68"/>
    </row>
    <row r="11" spans="1:8" x14ac:dyDescent="0.2">
      <c r="A11" s="19"/>
      <c r="B11" s="20"/>
      <c r="C11" s="21"/>
      <c r="D11" s="21"/>
      <c r="E11" s="21"/>
      <c r="F11" s="68"/>
    </row>
    <row r="12" spans="1:8" s="23" customFormat="1" x14ac:dyDescent="0.2">
      <c r="A12" s="22" t="s">
        <v>68</v>
      </c>
      <c r="B12" s="27" t="s">
        <v>37</v>
      </c>
      <c r="C12" s="112">
        <v>160</v>
      </c>
      <c r="D12" s="49" t="s">
        <v>38</v>
      </c>
      <c r="E12" s="55">
        <v>9.9999999999999995E-8</v>
      </c>
      <c r="F12" s="69">
        <f>C12*E12</f>
        <v>1.5999999999999999E-5</v>
      </c>
    </row>
    <row r="13" spans="1:8" s="23" customFormat="1" x14ac:dyDescent="0.2">
      <c r="A13" s="22"/>
      <c r="B13" s="27" t="s">
        <v>44</v>
      </c>
      <c r="C13" s="112">
        <v>320</v>
      </c>
      <c r="D13" s="49" t="s">
        <v>38</v>
      </c>
      <c r="E13" s="55">
        <v>9.9999999999999995E-8</v>
      </c>
      <c r="F13" s="69">
        <f>C13*E13</f>
        <v>3.1999999999999999E-5</v>
      </c>
    </row>
    <row r="14" spans="1:8" s="23" customFormat="1" x14ac:dyDescent="0.2">
      <c r="A14" s="22"/>
      <c r="B14" s="27" t="s">
        <v>40</v>
      </c>
      <c r="C14" s="112">
        <v>160</v>
      </c>
      <c r="D14" s="49" t="s">
        <v>38</v>
      </c>
      <c r="E14" s="55">
        <v>9.9999999999999995E-8</v>
      </c>
      <c r="F14" s="69">
        <f>C14*E14</f>
        <v>1.5999999999999999E-5</v>
      </c>
    </row>
    <row r="15" spans="1:8" s="23" customFormat="1" x14ac:dyDescent="0.2">
      <c r="A15" s="24"/>
      <c r="B15" s="27" t="s">
        <v>41</v>
      </c>
      <c r="C15" s="112">
        <v>80</v>
      </c>
      <c r="D15" s="49" t="s">
        <v>38</v>
      </c>
      <c r="E15" s="55">
        <v>9.9999999999999995E-8</v>
      </c>
      <c r="F15" s="69">
        <f>C15*E15</f>
        <v>7.9999999999999996E-6</v>
      </c>
    </row>
    <row r="16" spans="1:8" s="23" customFormat="1" x14ac:dyDescent="0.2">
      <c r="A16" s="24"/>
      <c r="B16" s="27" t="s">
        <v>45</v>
      </c>
      <c r="C16" s="112">
        <v>1</v>
      </c>
      <c r="D16" s="49" t="s">
        <v>46</v>
      </c>
      <c r="E16" s="55">
        <v>9.9999999999999995E-7</v>
      </c>
      <c r="F16" s="69">
        <f>C16*E16</f>
        <v>9.9999999999999995E-7</v>
      </c>
      <c r="H16" s="23" t="s">
        <v>69</v>
      </c>
    </row>
    <row r="17" spans="1:6" s="23" customFormat="1" x14ac:dyDescent="0.2">
      <c r="A17" s="24"/>
      <c r="B17" s="27"/>
      <c r="C17" s="112"/>
      <c r="D17" s="49"/>
      <c r="E17" s="55"/>
      <c r="F17" s="69"/>
    </row>
    <row r="18" spans="1:6" s="23" customFormat="1" x14ac:dyDescent="0.2">
      <c r="A18" s="22" t="s">
        <v>70</v>
      </c>
      <c r="B18" s="27" t="s">
        <v>37</v>
      </c>
      <c r="C18" s="112">
        <v>160</v>
      </c>
      <c r="D18" s="49" t="s">
        <v>38</v>
      </c>
      <c r="E18" s="55">
        <v>9.9999999999999995E-8</v>
      </c>
      <c r="F18" s="69">
        <f>C18*E18</f>
        <v>1.5999999999999999E-5</v>
      </c>
    </row>
    <row r="19" spans="1:6" s="23" customFormat="1" x14ac:dyDescent="0.2">
      <c r="A19" s="22"/>
      <c r="B19" s="27" t="s">
        <v>39</v>
      </c>
      <c r="C19" s="112">
        <v>160</v>
      </c>
      <c r="D19" s="49" t="s">
        <v>38</v>
      </c>
      <c r="E19" s="55">
        <v>9.9999999999999995E-8</v>
      </c>
      <c r="F19" s="69">
        <f>C19*E19</f>
        <v>1.5999999999999999E-5</v>
      </c>
    </row>
    <row r="20" spans="1:6" s="23" customFormat="1" x14ac:dyDescent="0.2">
      <c r="A20" s="22"/>
      <c r="B20" s="27" t="s">
        <v>40</v>
      </c>
      <c r="C20" s="112">
        <v>320</v>
      </c>
      <c r="D20" s="49" t="s">
        <v>38</v>
      </c>
      <c r="E20" s="55">
        <v>9.9999999999999995E-8</v>
      </c>
      <c r="F20" s="69">
        <f>C20*E20</f>
        <v>3.1999999999999999E-5</v>
      </c>
    </row>
    <row r="21" spans="1:6" s="23" customFormat="1" x14ac:dyDescent="0.2">
      <c r="A21" s="24"/>
      <c r="B21" s="27" t="s">
        <v>41</v>
      </c>
      <c r="C21" s="112">
        <v>240</v>
      </c>
      <c r="D21" s="49" t="s">
        <v>38</v>
      </c>
      <c r="E21" s="55">
        <v>9.9999999999999995E-8</v>
      </c>
      <c r="F21" s="69">
        <f>C21*E21</f>
        <v>2.4000000000000001E-5</v>
      </c>
    </row>
    <row r="22" spans="1:6" s="23" customFormat="1" x14ac:dyDescent="0.2">
      <c r="A22" s="24"/>
      <c r="B22" s="27"/>
      <c r="C22" s="112"/>
      <c r="D22" s="49"/>
      <c r="E22" s="26"/>
      <c r="F22" s="69"/>
    </row>
    <row r="23" spans="1:6" s="23" customFormat="1" x14ac:dyDescent="0.2">
      <c r="A23" s="22" t="s">
        <v>71</v>
      </c>
      <c r="B23" s="27" t="s">
        <v>37</v>
      </c>
      <c r="C23" s="112">
        <v>80</v>
      </c>
      <c r="D23" s="49" t="s">
        <v>38</v>
      </c>
      <c r="E23" s="55">
        <v>9.9999999999999995E-8</v>
      </c>
      <c r="F23" s="69">
        <f>C23*E23</f>
        <v>7.9999999999999996E-6</v>
      </c>
    </row>
    <row r="24" spans="1:6" s="23" customFormat="1" x14ac:dyDescent="0.2">
      <c r="A24" s="22"/>
      <c r="B24" s="27" t="s">
        <v>39</v>
      </c>
      <c r="C24" s="112">
        <v>80</v>
      </c>
      <c r="D24" s="49" t="s">
        <v>38</v>
      </c>
      <c r="E24" s="55">
        <v>9.9999999999999995E-8</v>
      </c>
      <c r="F24" s="69">
        <f>C24*E24</f>
        <v>7.9999999999999996E-6</v>
      </c>
    </row>
    <row r="25" spans="1:6" s="23" customFormat="1" x14ac:dyDescent="0.2">
      <c r="A25" s="22"/>
      <c r="B25" s="27" t="s">
        <v>40</v>
      </c>
      <c r="C25" s="112">
        <v>32</v>
      </c>
      <c r="D25" s="49" t="s">
        <v>38</v>
      </c>
      <c r="E25" s="55">
        <v>9.9999999999999995E-8</v>
      </c>
      <c r="F25" s="69">
        <f>C25*E25</f>
        <v>3.1999999999999999E-6</v>
      </c>
    </row>
    <row r="26" spans="1:6" s="23" customFormat="1" x14ac:dyDescent="0.2">
      <c r="A26" s="24"/>
      <c r="B26" s="27" t="s">
        <v>41</v>
      </c>
      <c r="C26" s="112">
        <v>48</v>
      </c>
      <c r="D26" s="49" t="s">
        <v>38</v>
      </c>
      <c r="E26" s="55">
        <v>9.9999999999999995E-8</v>
      </c>
      <c r="F26" s="69">
        <f>C26*E26</f>
        <v>4.7999999999999998E-6</v>
      </c>
    </row>
    <row r="27" spans="1:6" s="23" customFormat="1" x14ac:dyDescent="0.2">
      <c r="A27" s="29"/>
      <c r="B27" s="50"/>
      <c r="C27" s="30"/>
      <c r="D27" s="31"/>
      <c r="E27" s="32"/>
      <c r="F27" s="70"/>
    </row>
    <row r="28" spans="1:6" s="23" customFormat="1" x14ac:dyDescent="0.2">
      <c r="A28" s="42"/>
      <c r="B28" s="33" t="s">
        <v>50</v>
      </c>
      <c r="C28" s="51"/>
      <c r="D28" s="34"/>
      <c r="E28" s="35"/>
      <c r="F28" s="71">
        <f>SUM(F12:F27)</f>
        <v>1.8500000000000002E-4</v>
      </c>
    </row>
    <row r="29" spans="1:6" s="23" customFormat="1" x14ac:dyDescent="0.2">
      <c r="A29" s="24"/>
      <c r="B29" s="36" t="s">
        <v>51</v>
      </c>
      <c r="C29" s="74">
        <v>1.0000000000000001E-5</v>
      </c>
      <c r="D29" s="37" t="s">
        <v>52</v>
      </c>
      <c r="E29" s="38">
        <f>F28</f>
        <v>1.8500000000000002E-4</v>
      </c>
      <c r="F29" s="70">
        <f>C29/100*E29</f>
        <v>1.8500000000000004E-11</v>
      </c>
    </row>
    <row r="30" spans="1:6" s="23" customFormat="1" x14ac:dyDescent="0.2">
      <c r="A30" s="42"/>
      <c r="B30" s="33" t="s">
        <v>53</v>
      </c>
      <c r="C30" s="51"/>
      <c r="D30" s="34"/>
      <c r="E30" s="35"/>
      <c r="F30" s="71">
        <f>SUM(F28:F29)</f>
        <v>1.8500001850000003E-4</v>
      </c>
    </row>
    <row r="31" spans="1:6" s="23" customFormat="1" x14ac:dyDescent="0.2">
      <c r="A31" s="42"/>
      <c r="B31" s="33"/>
      <c r="C31" s="51"/>
      <c r="D31" s="34"/>
      <c r="E31" s="35"/>
      <c r="F31" s="71"/>
    </row>
    <row r="32" spans="1:6" s="23" customFormat="1" x14ac:dyDescent="0.2">
      <c r="A32" s="24"/>
      <c r="B32" s="41" t="s">
        <v>56</v>
      </c>
      <c r="C32" s="76">
        <v>1.0000000000000001E-5</v>
      </c>
      <c r="D32" s="39" t="s">
        <v>52</v>
      </c>
      <c r="E32" s="40">
        <f>SUM(F$30:F31)</f>
        <v>1.8500001850000003E-4</v>
      </c>
      <c r="F32" s="69">
        <f>C32/100*E32</f>
        <v>1.8500001850000003E-11</v>
      </c>
    </row>
    <row r="33" spans="1:6" s="23" customFormat="1" x14ac:dyDescent="0.2">
      <c r="A33" s="24"/>
      <c r="B33" s="41" t="s">
        <v>57</v>
      </c>
      <c r="C33" s="76">
        <v>1.0000000000000001E-5</v>
      </c>
      <c r="D33" s="39" t="s">
        <v>52</v>
      </c>
      <c r="E33" s="40">
        <f>SUM(F$30:F32)</f>
        <v>1.8500003700000188E-4</v>
      </c>
      <c r="F33" s="69">
        <f>C33/100*E33</f>
        <v>1.850000370000019E-11</v>
      </c>
    </row>
    <row r="34" spans="1:6" s="23" customFormat="1" x14ac:dyDescent="0.2">
      <c r="A34" s="24"/>
      <c r="B34" s="43"/>
      <c r="C34" s="30"/>
      <c r="D34" s="37"/>
      <c r="E34" s="44"/>
      <c r="F34" s="70"/>
    </row>
    <row r="35" spans="1:6" s="23" customFormat="1" x14ac:dyDescent="0.2">
      <c r="A35" s="24"/>
      <c r="B35" s="41"/>
      <c r="C35" s="25"/>
      <c r="D35" s="39"/>
      <c r="E35" s="40"/>
      <c r="F35" s="69"/>
    </row>
    <row r="36" spans="1:6" s="23" customFormat="1" x14ac:dyDescent="0.2">
      <c r="A36" s="24"/>
      <c r="B36" s="45" t="str">
        <f>($B$6&amp; " "&amp;($A$5))</f>
        <v xml:space="preserve">Engineering fictief per H of V deelopdracht </v>
      </c>
      <c r="C36" s="46"/>
      <c r="D36" s="47"/>
      <c r="E36" s="48"/>
      <c r="F36" s="72">
        <f>SUM(F30:F33)</f>
        <v>1.8500005550000558E-4</v>
      </c>
    </row>
    <row r="37" spans="1:6" s="23" customFormat="1" x14ac:dyDescent="0.2">
      <c r="F37" s="73"/>
    </row>
  </sheetData>
  <conditionalFormatting sqref="B7">
    <cfRule type="cellIs" dxfId="3" priority="1" operator="equal">
      <formula>"Objectraming investeringskosten"</formula>
    </cfRule>
    <cfRule type="cellIs" dxfId="2" priority="2" operator="equal">
      <formula>"Objectraming instandhoudingskosten"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0715-B699-407C-86D5-B845472881EC}">
  <sheetPr>
    <pageSetUpPr fitToPage="1"/>
  </sheetPr>
  <dimension ref="A1:N243"/>
  <sheetViews>
    <sheetView topLeftCell="A54" zoomScaleNormal="100" workbookViewId="0">
      <selection activeCell="B48" sqref="B48"/>
    </sheetView>
  </sheetViews>
  <sheetFormatPr defaultColWidth="9.140625" defaultRowHeight="12.75" x14ac:dyDescent="0.2"/>
  <cols>
    <col min="1" max="1" width="8.28515625" style="2" customWidth="1"/>
    <col min="2" max="2" width="50.140625" style="2" customWidth="1"/>
    <col min="3" max="3" width="10.85546875" style="2" customWidth="1"/>
    <col min="4" max="4" width="9" style="2" customWidth="1"/>
    <col min="5" max="6" width="15.42578125" style="2" customWidth="1"/>
    <col min="7" max="16384" width="9.140625" style="2"/>
  </cols>
  <sheetData>
    <row r="1" spans="1:14" x14ac:dyDescent="0.2">
      <c r="A1" s="1"/>
    </row>
    <row r="2" spans="1:14" x14ac:dyDescent="0.2">
      <c r="A2" s="60" t="s">
        <v>72</v>
      </c>
      <c r="B2" s="52"/>
      <c r="C2" s="53"/>
      <c r="D2" s="3"/>
      <c r="E2" s="53"/>
      <c r="F2" s="53" t="s">
        <v>27</v>
      </c>
    </row>
    <row r="3" spans="1:14" x14ac:dyDescent="0.2">
      <c r="A3" s="4" t="s">
        <v>73</v>
      </c>
      <c r="B3" s="4"/>
      <c r="C3" s="5"/>
      <c r="D3" s="6"/>
      <c r="E3" s="5"/>
      <c r="F3" s="113"/>
    </row>
    <row r="4" spans="1:14" x14ac:dyDescent="0.2">
      <c r="A4" s="7"/>
      <c r="B4" s="7"/>
    </row>
    <row r="5" spans="1:14" x14ac:dyDescent="0.2">
      <c r="A5" s="8" t="s">
        <v>74</v>
      </c>
      <c r="B5" s="9"/>
      <c r="C5" s="9"/>
      <c r="D5" s="9"/>
      <c r="E5" s="9"/>
      <c r="F5" s="114"/>
    </row>
    <row r="6" spans="1:14" s="10" customFormat="1" x14ac:dyDescent="0.2">
      <c r="A6" s="11">
        <v>1</v>
      </c>
      <c r="B6" s="12" t="s">
        <v>75</v>
      </c>
      <c r="C6" s="13"/>
      <c r="D6" s="13"/>
      <c r="E6" s="13"/>
      <c r="F6" s="115"/>
      <c r="H6" s="2"/>
      <c r="I6" s="2"/>
      <c r="J6" s="2"/>
      <c r="K6" s="2"/>
      <c r="L6" s="2"/>
      <c r="M6" s="2"/>
      <c r="N6" s="2"/>
    </row>
    <row r="7" spans="1:14" x14ac:dyDescent="0.2">
      <c r="A7" s="14">
        <v>1</v>
      </c>
      <c r="B7" s="15"/>
      <c r="C7" s="16" t="s">
        <v>29</v>
      </c>
      <c r="D7" s="16" t="s">
        <v>30</v>
      </c>
      <c r="E7" s="16" t="s">
        <v>31</v>
      </c>
      <c r="F7" s="116" t="s">
        <v>32</v>
      </c>
    </row>
    <row r="8" spans="1:14" x14ac:dyDescent="0.2">
      <c r="A8" s="17" t="s">
        <v>33</v>
      </c>
      <c r="B8" s="15" t="s">
        <v>34</v>
      </c>
      <c r="C8" s="18" t="s">
        <v>35</v>
      </c>
      <c r="D8" s="18"/>
      <c r="E8" s="18"/>
      <c r="F8" s="117"/>
    </row>
    <row r="9" spans="1:14" x14ac:dyDescent="0.2">
      <c r="A9" s="19"/>
      <c r="B9" s="20"/>
      <c r="C9" s="21"/>
      <c r="D9" s="21"/>
      <c r="E9" s="21"/>
      <c r="F9" s="118"/>
    </row>
    <row r="10" spans="1:14" x14ac:dyDescent="0.2">
      <c r="A10" s="22"/>
      <c r="B10" s="119"/>
      <c r="C10" s="120"/>
      <c r="D10" s="121"/>
      <c r="E10" s="122"/>
      <c r="F10" s="122"/>
    </row>
    <row r="11" spans="1:14" s="23" customFormat="1" x14ac:dyDescent="0.2">
      <c r="A11" s="24"/>
      <c r="B11" s="123" t="s">
        <v>76</v>
      </c>
      <c r="C11" s="25"/>
      <c r="D11" s="124"/>
      <c r="E11" s="26"/>
      <c r="F11" s="125"/>
    </row>
    <row r="12" spans="1:14" s="23" customFormat="1" x14ac:dyDescent="0.2">
      <c r="A12" s="24"/>
      <c r="B12" s="123"/>
      <c r="C12" s="25"/>
      <c r="D12" s="124"/>
      <c r="E12" s="26"/>
      <c r="F12" s="125"/>
    </row>
    <row r="13" spans="1:14" s="23" customFormat="1" x14ac:dyDescent="0.2">
      <c r="A13" s="24"/>
      <c r="B13" s="27" t="s">
        <v>77</v>
      </c>
      <c r="C13" s="25">
        <v>2000</v>
      </c>
      <c r="D13" s="124" t="s">
        <v>78</v>
      </c>
      <c r="E13" s="55">
        <v>1E-10</v>
      </c>
      <c r="F13" s="125">
        <f>C13*E13</f>
        <v>2.0000000000000002E-7</v>
      </c>
    </row>
    <row r="14" spans="1:14" s="23" customFormat="1" ht="63.75" x14ac:dyDescent="0.2">
      <c r="A14" s="24"/>
      <c r="B14" s="126" t="s">
        <v>79</v>
      </c>
      <c r="C14" s="25"/>
      <c r="D14" s="124"/>
      <c r="E14" s="125"/>
      <c r="F14" s="125"/>
    </row>
    <row r="15" spans="1:14" s="23" customFormat="1" x14ac:dyDescent="0.2">
      <c r="A15" s="24"/>
      <c r="B15" s="27" t="s">
        <v>80</v>
      </c>
      <c r="C15" s="25">
        <v>1250</v>
      </c>
      <c r="D15" s="124" t="s">
        <v>78</v>
      </c>
      <c r="E15" s="55">
        <v>1E-10</v>
      </c>
      <c r="F15" s="125">
        <f>C15*E15</f>
        <v>1.2499999999999999E-7</v>
      </c>
    </row>
    <row r="16" spans="1:14" s="23" customFormat="1" ht="63.75" x14ac:dyDescent="0.2">
      <c r="A16" s="24"/>
      <c r="B16" s="126" t="s">
        <v>81</v>
      </c>
      <c r="C16" s="25"/>
      <c r="D16" s="124"/>
      <c r="E16" s="26"/>
      <c r="F16" s="125"/>
    </row>
    <row r="17" spans="1:8" s="23" customFormat="1" x14ac:dyDescent="0.2">
      <c r="A17" s="24"/>
      <c r="B17" s="27"/>
      <c r="C17" s="25"/>
      <c r="D17" s="124"/>
      <c r="E17" s="26"/>
      <c r="F17" s="125"/>
    </row>
    <row r="18" spans="1:8" s="23" customFormat="1" x14ac:dyDescent="0.2">
      <c r="A18" s="24"/>
      <c r="B18" s="27" t="s">
        <v>82</v>
      </c>
      <c r="C18" s="25">
        <v>850</v>
      </c>
      <c r="D18" s="124" t="s">
        <v>78</v>
      </c>
      <c r="E18" s="55">
        <v>1E-10</v>
      </c>
      <c r="F18" s="125">
        <f>C18*E18</f>
        <v>8.5000000000000007E-8</v>
      </c>
    </row>
    <row r="19" spans="1:8" s="23" customFormat="1" ht="76.5" x14ac:dyDescent="0.2">
      <c r="A19" s="24"/>
      <c r="B19" s="126" t="s">
        <v>83</v>
      </c>
      <c r="C19" s="25"/>
      <c r="D19" s="124"/>
      <c r="E19" s="124"/>
      <c r="F19" s="125"/>
    </row>
    <row r="20" spans="1:8" s="23" customFormat="1" x14ac:dyDescent="0.2">
      <c r="A20" s="24"/>
      <c r="B20" s="27" t="s">
        <v>84</v>
      </c>
      <c r="C20" s="25">
        <v>150</v>
      </c>
      <c r="D20" s="124" t="s">
        <v>78</v>
      </c>
      <c r="E20" s="55">
        <v>1E-10</v>
      </c>
      <c r="F20" s="125">
        <f>C20*E20</f>
        <v>1.5000000000000002E-8</v>
      </c>
    </row>
    <row r="21" spans="1:8" s="23" customFormat="1" ht="76.5" x14ac:dyDescent="0.2">
      <c r="A21" s="24"/>
      <c r="B21" s="126" t="s">
        <v>85</v>
      </c>
      <c r="C21" s="25"/>
      <c r="D21" s="124"/>
      <c r="E21" s="124"/>
      <c r="F21" s="125"/>
    </row>
    <row r="22" spans="1:8" s="23" customFormat="1" x14ac:dyDescent="0.2">
      <c r="A22" s="24"/>
      <c r="B22" s="27" t="s">
        <v>86</v>
      </c>
      <c r="C22" s="25">
        <v>3250</v>
      </c>
      <c r="D22" s="124" t="s">
        <v>78</v>
      </c>
      <c r="E22" s="55">
        <v>1E-10</v>
      </c>
      <c r="F22" s="125">
        <f>C22*E22</f>
        <v>3.2500000000000001E-7</v>
      </c>
    </row>
    <row r="23" spans="1:8" s="23" customFormat="1" ht="15" customHeight="1" x14ac:dyDescent="0.2">
      <c r="A23" s="24"/>
      <c r="B23" s="126" t="s">
        <v>87</v>
      </c>
      <c r="C23" s="25"/>
      <c r="D23" s="124"/>
      <c r="E23" s="125"/>
      <c r="F23" s="125"/>
    </row>
    <row r="24" spans="1:8" s="23" customFormat="1" ht="38.25" x14ac:dyDescent="0.2">
      <c r="A24" s="24"/>
      <c r="B24" s="127" t="s">
        <v>88</v>
      </c>
      <c r="C24" s="25"/>
      <c r="D24" s="124"/>
      <c r="E24" s="125"/>
      <c r="F24" s="125"/>
      <c r="H24" s="126"/>
    </row>
    <row r="25" spans="1:8" s="23" customFormat="1" ht="51" x14ac:dyDescent="0.2">
      <c r="A25" s="24"/>
      <c r="B25" s="127" t="s">
        <v>89</v>
      </c>
      <c r="C25" s="25"/>
      <c r="D25" s="124"/>
      <c r="E25" s="125"/>
      <c r="F25" s="125"/>
      <c r="H25" s="126"/>
    </row>
    <row r="26" spans="1:8" s="23" customFormat="1" x14ac:dyDescent="0.2">
      <c r="A26" s="24"/>
      <c r="B26" s="126"/>
      <c r="C26" s="25"/>
      <c r="D26" s="124"/>
      <c r="E26" s="26"/>
      <c r="F26" s="125"/>
    </row>
    <row r="27" spans="1:8" s="23" customFormat="1" x14ac:dyDescent="0.2">
      <c r="A27" s="24"/>
      <c r="B27" s="123" t="s">
        <v>90</v>
      </c>
      <c r="C27" s="25"/>
      <c r="D27" s="124"/>
      <c r="E27" s="26"/>
      <c r="F27" s="125"/>
    </row>
    <row r="28" spans="1:8" s="23" customFormat="1" x14ac:dyDescent="0.2">
      <c r="A28" s="24"/>
      <c r="B28" s="123"/>
      <c r="C28" s="25"/>
      <c r="D28" s="124"/>
      <c r="E28" s="26"/>
      <c r="F28" s="125"/>
    </row>
    <row r="29" spans="1:8" s="23" customFormat="1" x14ac:dyDescent="0.2">
      <c r="A29" s="24"/>
      <c r="B29" s="27" t="s">
        <v>91</v>
      </c>
      <c r="C29" s="25">
        <v>3000</v>
      </c>
      <c r="D29" s="124" t="s">
        <v>78</v>
      </c>
      <c r="E29" s="55">
        <v>1E-10</v>
      </c>
      <c r="F29" s="125">
        <f>C29*E29</f>
        <v>2.9999999999999999E-7</v>
      </c>
    </row>
    <row r="30" spans="1:8" s="23" customFormat="1" x14ac:dyDescent="0.2">
      <c r="A30" s="24"/>
      <c r="B30" s="126" t="s">
        <v>92</v>
      </c>
      <c r="C30" s="25"/>
      <c r="D30" s="124"/>
      <c r="E30" s="125"/>
      <c r="F30" s="125"/>
    </row>
    <row r="31" spans="1:8" s="23" customFormat="1" ht="25.5" x14ac:dyDescent="0.2">
      <c r="A31" s="24"/>
      <c r="B31" s="128" t="s">
        <v>93</v>
      </c>
      <c r="C31" s="25"/>
      <c r="D31" s="124"/>
      <c r="E31" s="125"/>
      <c r="F31" s="125"/>
    </row>
    <row r="32" spans="1:8" s="23" customFormat="1" x14ac:dyDescent="0.2">
      <c r="A32" s="24"/>
      <c r="B32" s="27" t="s">
        <v>94</v>
      </c>
      <c r="C32" s="25">
        <f>C29*0.6</f>
        <v>1800</v>
      </c>
      <c r="D32" s="124" t="s">
        <v>95</v>
      </c>
      <c r="E32" s="55">
        <v>1E-10</v>
      </c>
      <c r="F32" s="125">
        <f>C32*E32</f>
        <v>1.8E-7</v>
      </c>
    </row>
    <row r="33" spans="1:6" s="23" customFormat="1" x14ac:dyDescent="0.2">
      <c r="A33" s="24"/>
      <c r="B33" s="126" t="s">
        <v>92</v>
      </c>
      <c r="C33" s="25"/>
      <c r="D33" s="124"/>
      <c r="E33" s="125"/>
      <c r="F33" s="125"/>
    </row>
    <row r="34" spans="1:6" s="23" customFormat="1" ht="25.5" x14ac:dyDescent="0.2">
      <c r="A34" s="24"/>
      <c r="B34" s="128" t="s">
        <v>96</v>
      </c>
      <c r="C34" s="25"/>
      <c r="D34" s="124"/>
      <c r="E34" s="125"/>
      <c r="F34" s="125"/>
    </row>
    <row r="35" spans="1:6" s="23" customFormat="1" x14ac:dyDescent="0.2">
      <c r="A35" s="24"/>
      <c r="B35" s="128"/>
      <c r="C35" s="25"/>
      <c r="D35" s="124"/>
      <c r="E35" s="125"/>
      <c r="F35" s="125"/>
    </row>
    <row r="36" spans="1:6" s="23" customFormat="1" x14ac:dyDescent="0.2">
      <c r="A36" s="24"/>
      <c r="B36" s="27" t="s">
        <v>97</v>
      </c>
      <c r="C36" s="25">
        <f>C29*0.6</f>
        <v>1800</v>
      </c>
      <c r="D36" s="124" t="s">
        <v>95</v>
      </c>
      <c r="E36" s="55">
        <v>1E-10</v>
      </c>
      <c r="F36" s="125">
        <f>C36*E36</f>
        <v>1.8E-7</v>
      </c>
    </row>
    <row r="37" spans="1:6" s="23" customFormat="1" x14ac:dyDescent="0.2">
      <c r="A37" s="24"/>
      <c r="B37" s="126" t="s">
        <v>92</v>
      </c>
      <c r="C37" s="25"/>
      <c r="D37" s="124"/>
      <c r="E37" s="125"/>
      <c r="F37" s="125"/>
    </row>
    <row r="38" spans="1:6" s="23" customFormat="1" ht="25.5" x14ac:dyDescent="0.2">
      <c r="A38" s="24"/>
      <c r="B38" s="128" t="s">
        <v>98</v>
      </c>
      <c r="C38" s="25"/>
      <c r="D38" s="124"/>
      <c r="E38" s="125"/>
      <c r="F38" s="125"/>
    </row>
    <row r="39" spans="1:6" s="23" customFormat="1" x14ac:dyDescent="0.2">
      <c r="A39" s="24"/>
      <c r="B39" s="27" t="s">
        <v>99</v>
      </c>
      <c r="C39" s="25">
        <f>C29</f>
        <v>3000</v>
      </c>
      <c r="D39" s="124" t="s">
        <v>78</v>
      </c>
      <c r="E39" s="55">
        <v>1E-10</v>
      </c>
      <c r="F39" s="125">
        <f>C39*E39</f>
        <v>2.9999999999999999E-7</v>
      </c>
    </row>
    <row r="40" spans="1:6" s="23" customFormat="1" x14ac:dyDescent="0.2">
      <c r="A40" s="24"/>
      <c r="B40" s="126" t="s">
        <v>92</v>
      </c>
      <c r="C40" s="25"/>
      <c r="D40" s="124"/>
      <c r="E40" s="125"/>
      <c r="F40" s="125"/>
    </row>
    <row r="41" spans="1:6" s="23" customFormat="1" ht="25.5" x14ac:dyDescent="0.2">
      <c r="A41" s="24"/>
      <c r="B41" s="128" t="s">
        <v>100</v>
      </c>
      <c r="C41" s="25"/>
      <c r="D41" s="124"/>
      <c r="E41" s="125"/>
      <c r="F41" s="125"/>
    </row>
    <row r="42" spans="1:6" s="23" customFormat="1" x14ac:dyDescent="0.2">
      <c r="A42" s="24"/>
      <c r="B42" s="27" t="s">
        <v>101</v>
      </c>
      <c r="C42" s="25">
        <f>C29</f>
        <v>3000</v>
      </c>
      <c r="D42" s="124" t="s">
        <v>78</v>
      </c>
      <c r="E42" s="55">
        <v>1E-10</v>
      </c>
      <c r="F42" s="125">
        <f>C42*E42</f>
        <v>2.9999999999999999E-7</v>
      </c>
    </row>
    <row r="43" spans="1:6" s="23" customFormat="1" x14ac:dyDescent="0.2">
      <c r="A43" s="24"/>
      <c r="B43" s="126" t="s">
        <v>92</v>
      </c>
      <c r="C43" s="25"/>
      <c r="D43" s="124"/>
      <c r="E43" s="125"/>
      <c r="F43" s="125"/>
    </row>
    <row r="44" spans="1:6" s="23" customFormat="1" ht="38.25" x14ac:dyDescent="0.2">
      <c r="A44" s="24"/>
      <c r="B44" s="128" t="s">
        <v>102</v>
      </c>
      <c r="C44" s="25"/>
      <c r="D44" s="124"/>
      <c r="E44" s="125"/>
      <c r="F44" s="125"/>
    </row>
    <row r="45" spans="1:6" s="23" customFormat="1" x14ac:dyDescent="0.2">
      <c r="A45" s="24"/>
      <c r="B45" s="27"/>
      <c r="C45" s="25"/>
      <c r="D45" s="124"/>
      <c r="E45" s="26"/>
      <c r="F45" s="125"/>
    </row>
    <row r="46" spans="1:6" s="23" customFormat="1" x14ac:dyDescent="0.2">
      <c r="A46" s="24"/>
      <c r="B46" s="123" t="s">
        <v>103</v>
      </c>
      <c r="C46" s="25"/>
      <c r="D46" s="124"/>
      <c r="E46" s="26"/>
      <c r="F46" s="125"/>
    </row>
    <row r="47" spans="1:6" s="23" customFormat="1" x14ac:dyDescent="0.2">
      <c r="A47" s="24"/>
      <c r="B47" s="123"/>
      <c r="C47" s="25"/>
      <c r="D47" s="124"/>
      <c r="E47" s="26"/>
      <c r="F47" s="125"/>
    </row>
    <row r="48" spans="1:6" s="23" customFormat="1" x14ac:dyDescent="0.2">
      <c r="A48" s="24"/>
      <c r="B48" s="27" t="s">
        <v>104</v>
      </c>
      <c r="C48" s="25">
        <f>15000-6750</f>
        <v>8250</v>
      </c>
      <c r="D48" s="124" t="s">
        <v>95</v>
      </c>
      <c r="E48" s="55">
        <v>1E-10</v>
      </c>
      <c r="F48" s="125">
        <f>C48*E48</f>
        <v>8.2500000000000004E-7</v>
      </c>
    </row>
    <row r="49" spans="1:6" s="23" customFormat="1" x14ac:dyDescent="0.2">
      <c r="A49" s="24"/>
      <c r="B49" s="126" t="s">
        <v>92</v>
      </c>
      <c r="C49" s="25"/>
      <c r="D49" s="124"/>
      <c r="E49" s="125"/>
      <c r="F49" s="125"/>
    </row>
    <row r="50" spans="1:6" s="23" customFormat="1" ht="63.75" x14ac:dyDescent="0.2">
      <c r="A50" s="24"/>
      <c r="B50" s="127" t="s">
        <v>105</v>
      </c>
      <c r="C50" s="25"/>
      <c r="D50" s="124"/>
      <c r="E50" s="125"/>
      <c r="F50" s="125"/>
    </row>
    <row r="51" spans="1:6" s="23" customFormat="1" x14ac:dyDescent="0.2">
      <c r="A51" s="24"/>
      <c r="B51" s="27" t="s">
        <v>106</v>
      </c>
      <c r="C51" s="25">
        <v>6750</v>
      </c>
      <c r="D51" s="124" t="s">
        <v>95</v>
      </c>
      <c r="E51" s="55">
        <v>1E-10</v>
      </c>
      <c r="F51" s="125">
        <f>C51*E51</f>
        <v>6.75E-7</v>
      </c>
    </row>
    <row r="52" spans="1:6" s="23" customFormat="1" x14ac:dyDescent="0.2">
      <c r="A52" s="24"/>
      <c r="B52" s="126" t="s">
        <v>92</v>
      </c>
      <c r="C52" s="25"/>
      <c r="D52" s="124"/>
      <c r="E52" s="125"/>
      <c r="F52" s="125"/>
    </row>
    <row r="53" spans="1:6" s="23" customFormat="1" ht="51" x14ac:dyDescent="0.2">
      <c r="A53" s="24"/>
      <c r="B53" s="127" t="s">
        <v>107</v>
      </c>
      <c r="C53" s="25"/>
      <c r="D53" s="124"/>
      <c r="E53" s="125"/>
      <c r="F53" s="125"/>
    </row>
    <row r="54" spans="1:6" s="23" customFormat="1" x14ac:dyDescent="0.2">
      <c r="A54" s="24"/>
      <c r="B54" s="27" t="s">
        <v>108</v>
      </c>
      <c r="C54" s="25">
        <v>1500</v>
      </c>
      <c r="D54" s="124" t="s">
        <v>95</v>
      </c>
      <c r="E54" s="55">
        <v>1E-10</v>
      </c>
      <c r="F54" s="125">
        <f>C54*E54</f>
        <v>1.4999999999999999E-7</v>
      </c>
    </row>
    <row r="55" spans="1:6" s="23" customFormat="1" x14ac:dyDescent="0.2">
      <c r="A55" s="24"/>
      <c r="B55" s="126" t="s">
        <v>92</v>
      </c>
      <c r="C55" s="25"/>
      <c r="D55" s="124"/>
      <c r="E55" s="125"/>
      <c r="F55" s="125"/>
    </row>
    <row r="56" spans="1:6" s="23" customFormat="1" ht="51" x14ac:dyDescent="0.2">
      <c r="A56" s="24"/>
      <c r="B56" s="127" t="s">
        <v>109</v>
      </c>
      <c r="C56" s="25"/>
      <c r="D56" s="124"/>
      <c r="E56" s="125"/>
      <c r="F56" s="125"/>
    </row>
    <row r="57" spans="1:6" s="23" customFormat="1" x14ac:dyDescent="0.2">
      <c r="A57" s="24"/>
      <c r="B57" s="27" t="s">
        <v>110</v>
      </c>
      <c r="C57" s="25">
        <v>6750</v>
      </c>
      <c r="D57" s="124" t="s">
        <v>95</v>
      </c>
      <c r="E57" s="55">
        <v>1E-10</v>
      </c>
      <c r="F57" s="125">
        <f>C57*E57</f>
        <v>6.75E-7</v>
      </c>
    </row>
    <row r="58" spans="1:6" s="23" customFormat="1" x14ac:dyDescent="0.2">
      <c r="A58" s="24"/>
      <c r="B58" s="126" t="s">
        <v>92</v>
      </c>
      <c r="C58" s="25"/>
      <c r="D58" s="124"/>
      <c r="E58" s="125"/>
      <c r="F58" s="125"/>
    </row>
    <row r="59" spans="1:6" s="23" customFormat="1" ht="63.75" x14ac:dyDescent="0.2">
      <c r="A59" s="24"/>
      <c r="B59" s="127" t="s">
        <v>111</v>
      </c>
      <c r="C59" s="25"/>
      <c r="D59" s="124"/>
      <c r="E59" s="125"/>
      <c r="F59" s="125"/>
    </row>
    <row r="60" spans="1:6" s="23" customFormat="1" x14ac:dyDescent="0.2">
      <c r="A60" s="24"/>
      <c r="B60" s="27" t="s">
        <v>112</v>
      </c>
      <c r="C60" s="25">
        <v>6750</v>
      </c>
      <c r="D60" s="124" t="s">
        <v>95</v>
      </c>
      <c r="E60" s="55">
        <v>1E-10</v>
      </c>
      <c r="F60" s="125">
        <f>C60*E60</f>
        <v>6.75E-7</v>
      </c>
    </row>
    <row r="61" spans="1:6" s="23" customFormat="1" x14ac:dyDescent="0.2">
      <c r="A61" s="24"/>
      <c r="B61" s="126" t="s">
        <v>92</v>
      </c>
      <c r="C61" s="25"/>
      <c r="D61" s="124"/>
      <c r="E61" s="125"/>
      <c r="F61" s="125"/>
    </row>
    <row r="62" spans="1:6" s="23" customFormat="1" ht="51" x14ac:dyDescent="0.2">
      <c r="A62" s="24"/>
      <c r="B62" s="127" t="s">
        <v>113</v>
      </c>
      <c r="C62" s="25"/>
      <c r="D62" s="124"/>
      <c r="E62" s="129"/>
      <c r="F62" s="125"/>
    </row>
    <row r="63" spans="1:6" s="23" customFormat="1" x14ac:dyDescent="0.2">
      <c r="A63" s="24"/>
      <c r="C63" s="25"/>
      <c r="D63" s="124"/>
      <c r="E63" s="129"/>
      <c r="F63" s="125"/>
    </row>
    <row r="64" spans="1:6" s="23" customFormat="1" x14ac:dyDescent="0.2">
      <c r="A64" s="24"/>
      <c r="C64" s="25"/>
      <c r="D64" s="124"/>
      <c r="E64" s="129"/>
      <c r="F64" s="125"/>
    </row>
    <row r="65" spans="1:6" s="23" customFormat="1" x14ac:dyDescent="0.2">
      <c r="A65" s="24"/>
      <c r="B65" s="123" t="s">
        <v>114</v>
      </c>
      <c r="C65" s="25"/>
      <c r="D65" s="124"/>
      <c r="E65" s="26"/>
      <c r="F65" s="125"/>
    </row>
    <row r="66" spans="1:6" s="23" customFormat="1" x14ac:dyDescent="0.2">
      <c r="A66" s="24"/>
      <c r="B66" s="123"/>
      <c r="C66" s="25"/>
      <c r="D66" s="124"/>
      <c r="E66" s="26"/>
      <c r="F66" s="125"/>
    </row>
    <row r="67" spans="1:6" s="23" customFormat="1" x14ac:dyDescent="0.2">
      <c r="A67" s="24"/>
      <c r="B67" s="27" t="s">
        <v>115</v>
      </c>
      <c r="C67" s="25">
        <v>45</v>
      </c>
      <c r="D67" s="124" t="s">
        <v>116</v>
      </c>
      <c r="E67" s="55">
        <v>1E-10</v>
      </c>
      <c r="F67" s="125">
        <f>C67*E67</f>
        <v>4.4999999999999998E-9</v>
      </c>
    </row>
    <row r="68" spans="1:6" s="23" customFormat="1" x14ac:dyDescent="0.2">
      <c r="A68" s="24"/>
      <c r="B68" s="126" t="s">
        <v>92</v>
      </c>
      <c r="C68" s="25"/>
      <c r="D68" s="124"/>
      <c r="E68" s="124"/>
      <c r="F68" s="125"/>
    </row>
    <row r="69" spans="1:6" s="23" customFormat="1" ht="51" x14ac:dyDescent="0.2">
      <c r="A69" s="24"/>
      <c r="B69" s="127" t="s">
        <v>117</v>
      </c>
      <c r="C69" s="25"/>
      <c r="D69" s="124"/>
      <c r="E69" s="124"/>
      <c r="F69" s="125"/>
    </row>
    <row r="70" spans="1:6" s="23" customFormat="1" ht="25.5" x14ac:dyDescent="0.2">
      <c r="A70" s="24"/>
      <c r="B70" s="130" t="s">
        <v>118</v>
      </c>
      <c r="C70" s="25">
        <v>300</v>
      </c>
      <c r="D70" s="124" t="s">
        <v>119</v>
      </c>
      <c r="E70" s="55">
        <v>1E-10</v>
      </c>
      <c r="F70" s="125">
        <f>C70*E70</f>
        <v>3.0000000000000004E-8</v>
      </c>
    </row>
    <row r="71" spans="1:6" s="23" customFormat="1" x14ac:dyDescent="0.2">
      <c r="A71" s="24"/>
      <c r="B71" s="126" t="s">
        <v>92</v>
      </c>
      <c r="C71" s="25"/>
      <c r="D71" s="124"/>
      <c r="E71" s="124"/>
      <c r="F71" s="125"/>
    </row>
    <row r="72" spans="1:6" s="23" customFormat="1" ht="51" x14ac:dyDescent="0.2">
      <c r="A72" s="24"/>
      <c r="B72" s="127" t="s">
        <v>120</v>
      </c>
      <c r="C72" s="25"/>
      <c r="D72" s="124"/>
      <c r="E72" s="124"/>
      <c r="F72" s="125"/>
    </row>
    <row r="73" spans="1:6" s="23" customFormat="1" ht="25.5" x14ac:dyDescent="0.2">
      <c r="A73" s="24"/>
      <c r="B73" s="130" t="s">
        <v>121</v>
      </c>
      <c r="C73" s="25">
        <v>300</v>
      </c>
      <c r="D73" s="124" t="s">
        <v>119</v>
      </c>
      <c r="E73" s="55">
        <v>1E-10</v>
      </c>
      <c r="F73" s="125">
        <f>C73*E73</f>
        <v>3.0000000000000004E-8</v>
      </c>
    </row>
    <row r="74" spans="1:6" s="23" customFormat="1" x14ac:dyDescent="0.2">
      <c r="A74" s="24"/>
      <c r="B74" s="126" t="s">
        <v>92</v>
      </c>
      <c r="C74" s="25"/>
      <c r="D74" s="124"/>
      <c r="E74" s="124"/>
      <c r="F74" s="125"/>
    </row>
    <row r="75" spans="1:6" s="23" customFormat="1" ht="51" x14ac:dyDescent="0.2">
      <c r="A75" s="24"/>
      <c r="B75" s="127" t="s">
        <v>122</v>
      </c>
      <c r="C75" s="25"/>
      <c r="D75" s="124"/>
      <c r="E75" s="124"/>
      <c r="F75" s="125"/>
    </row>
    <row r="76" spans="1:6" s="23" customFormat="1" ht="25.5" x14ac:dyDescent="0.2">
      <c r="A76" s="24"/>
      <c r="B76" s="130" t="s">
        <v>123</v>
      </c>
      <c r="C76" s="25">
        <v>800</v>
      </c>
      <c r="D76" s="124" t="s">
        <v>119</v>
      </c>
      <c r="E76" s="55">
        <v>1E-10</v>
      </c>
      <c r="F76" s="125">
        <f>C76*E76</f>
        <v>8.0000000000000002E-8</v>
      </c>
    </row>
    <row r="77" spans="1:6" s="23" customFormat="1" x14ac:dyDescent="0.2">
      <c r="A77" s="24"/>
      <c r="B77" s="126" t="s">
        <v>92</v>
      </c>
      <c r="C77" s="25"/>
      <c r="D77" s="124"/>
      <c r="E77" s="124"/>
      <c r="F77" s="125"/>
    </row>
    <row r="78" spans="1:6" s="23" customFormat="1" ht="63.75" x14ac:dyDescent="0.2">
      <c r="A78" s="24"/>
      <c r="B78" s="127" t="s">
        <v>124</v>
      </c>
      <c r="C78" s="25"/>
      <c r="D78" s="124"/>
      <c r="E78" s="124"/>
      <c r="F78" s="125"/>
    </row>
    <row r="79" spans="1:6" s="23" customFormat="1" ht="76.5" x14ac:dyDescent="0.2">
      <c r="A79" s="24"/>
      <c r="B79" s="127" t="s">
        <v>125</v>
      </c>
      <c r="C79" s="25"/>
      <c r="D79" s="124"/>
      <c r="E79" s="124"/>
      <c r="F79" s="125"/>
    </row>
    <row r="80" spans="1:6" s="23" customFormat="1" ht="25.5" x14ac:dyDescent="0.2">
      <c r="A80" s="24"/>
      <c r="B80" s="130" t="s">
        <v>126</v>
      </c>
      <c r="C80" s="25">
        <v>600</v>
      </c>
      <c r="D80" s="124" t="s">
        <v>119</v>
      </c>
      <c r="E80" s="55">
        <v>1E-10</v>
      </c>
      <c r="F80" s="125">
        <f>C80*E80</f>
        <v>6.0000000000000008E-8</v>
      </c>
    </row>
    <row r="81" spans="1:6" s="23" customFormat="1" x14ac:dyDescent="0.2">
      <c r="A81" s="24"/>
      <c r="B81" s="126" t="s">
        <v>92</v>
      </c>
      <c r="C81" s="25"/>
      <c r="D81" s="124"/>
      <c r="E81" s="124"/>
      <c r="F81" s="125"/>
    </row>
    <row r="82" spans="1:6" s="23" customFormat="1" ht="63.75" x14ac:dyDescent="0.2">
      <c r="A82" s="24"/>
      <c r="B82" s="127" t="s">
        <v>124</v>
      </c>
      <c r="C82" s="25"/>
      <c r="D82" s="124"/>
      <c r="E82" s="124"/>
      <c r="F82" s="125"/>
    </row>
    <row r="83" spans="1:6" s="23" customFormat="1" ht="76.5" x14ac:dyDescent="0.2">
      <c r="A83" s="24"/>
      <c r="B83" s="127" t="s">
        <v>127</v>
      </c>
      <c r="C83" s="25"/>
      <c r="D83" s="124"/>
      <c r="E83" s="124"/>
      <c r="F83" s="125"/>
    </row>
    <row r="84" spans="1:6" s="23" customFormat="1" ht="25.5" x14ac:dyDescent="0.2">
      <c r="A84" s="24"/>
      <c r="B84" s="130" t="s">
        <v>128</v>
      </c>
      <c r="C84" s="25">
        <v>300</v>
      </c>
      <c r="D84" s="124" t="s">
        <v>119</v>
      </c>
      <c r="E84" s="55">
        <v>1E-10</v>
      </c>
      <c r="F84" s="125">
        <f>C84*E84</f>
        <v>3.0000000000000004E-8</v>
      </c>
    </row>
    <row r="85" spans="1:6" s="23" customFormat="1" x14ac:dyDescent="0.2">
      <c r="A85" s="24"/>
      <c r="B85" s="126" t="s">
        <v>92</v>
      </c>
      <c r="C85" s="25"/>
      <c r="D85" s="124"/>
      <c r="E85" s="124"/>
      <c r="F85" s="125"/>
    </row>
    <row r="86" spans="1:6" s="23" customFormat="1" ht="63.75" x14ac:dyDescent="0.2">
      <c r="A86" s="24"/>
      <c r="B86" s="127" t="s">
        <v>124</v>
      </c>
      <c r="C86" s="25"/>
      <c r="D86" s="124"/>
      <c r="E86" s="124"/>
      <c r="F86" s="125"/>
    </row>
    <row r="87" spans="1:6" s="23" customFormat="1" ht="76.5" x14ac:dyDescent="0.2">
      <c r="A87" s="24"/>
      <c r="B87" s="127" t="s">
        <v>125</v>
      </c>
      <c r="C87" s="25"/>
      <c r="D87" s="124"/>
      <c r="E87" s="26"/>
      <c r="F87" s="125"/>
    </row>
    <row r="88" spans="1:6" s="23" customFormat="1" ht="25.5" x14ac:dyDescent="0.2">
      <c r="A88" s="24"/>
      <c r="B88" s="130" t="s">
        <v>129</v>
      </c>
      <c r="C88" s="25">
        <v>300</v>
      </c>
      <c r="D88" s="124" t="s">
        <v>119</v>
      </c>
      <c r="E88" s="55">
        <v>1E-10</v>
      </c>
      <c r="F88" s="125">
        <f>C88*E88</f>
        <v>3.0000000000000004E-8</v>
      </c>
    </row>
    <row r="89" spans="1:6" s="23" customFormat="1" x14ac:dyDescent="0.2">
      <c r="A89" s="24"/>
      <c r="B89" s="126" t="s">
        <v>92</v>
      </c>
      <c r="C89" s="25"/>
      <c r="D89" s="124"/>
      <c r="E89" s="124"/>
      <c r="F89" s="125"/>
    </row>
    <row r="90" spans="1:6" s="23" customFormat="1" ht="63.75" x14ac:dyDescent="0.2">
      <c r="A90" s="24"/>
      <c r="B90" s="127" t="s">
        <v>124</v>
      </c>
      <c r="C90" s="25"/>
      <c r="D90" s="124"/>
      <c r="E90" s="124"/>
      <c r="F90" s="125"/>
    </row>
    <row r="91" spans="1:6" s="23" customFormat="1" ht="76.5" x14ac:dyDescent="0.2">
      <c r="A91" s="24"/>
      <c r="B91" s="127" t="s">
        <v>130</v>
      </c>
      <c r="C91" s="25"/>
      <c r="D91" s="124"/>
      <c r="E91" s="26"/>
      <c r="F91" s="125"/>
    </row>
    <row r="92" spans="1:6" s="23" customFormat="1" x14ac:dyDescent="0.2">
      <c r="A92" s="24"/>
      <c r="B92" s="127"/>
      <c r="C92" s="25"/>
      <c r="D92" s="124"/>
      <c r="E92" s="26"/>
      <c r="F92" s="125"/>
    </row>
    <row r="93" spans="1:6" s="23" customFormat="1" x14ac:dyDescent="0.2">
      <c r="A93" s="24"/>
      <c r="B93" s="130" t="s">
        <v>131</v>
      </c>
      <c r="C93" s="25">
        <v>24</v>
      </c>
      <c r="D93" s="124" t="s">
        <v>132</v>
      </c>
      <c r="E93" s="55">
        <v>1E-10</v>
      </c>
      <c r="F93" s="125">
        <f>C93*E93</f>
        <v>2.4E-9</v>
      </c>
    </row>
    <row r="94" spans="1:6" s="23" customFormat="1" x14ac:dyDescent="0.2">
      <c r="A94" s="24"/>
      <c r="B94" s="126" t="s">
        <v>92</v>
      </c>
      <c r="C94" s="25"/>
      <c r="D94" s="124"/>
      <c r="E94" s="124"/>
      <c r="F94" s="125"/>
    </row>
    <row r="95" spans="1:6" s="23" customFormat="1" ht="63.75" x14ac:dyDescent="0.2">
      <c r="A95" s="24"/>
      <c r="B95" s="127" t="s">
        <v>133</v>
      </c>
      <c r="C95" s="25"/>
      <c r="D95" s="124"/>
      <c r="E95" s="124"/>
      <c r="F95" s="125"/>
    </row>
    <row r="96" spans="1:6" s="23" customFormat="1" x14ac:dyDescent="0.2">
      <c r="A96" s="24"/>
      <c r="B96" s="127"/>
      <c r="C96" s="25"/>
      <c r="D96" s="124"/>
      <c r="E96" s="26"/>
      <c r="F96" s="125"/>
    </row>
    <row r="97" spans="1:6" s="23" customFormat="1" ht="25.5" x14ac:dyDescent="0.2">
      <c r="A97" s="24"/>
      <c r="B97" s="130" t="s">
        <v>134</v>
      </c>
      <c r="C97" s="25">
        <v>4</v>
      </c>
      <c r="D97" s="124" t="s">
        <v>132</v>
      </c>
      <c r="E97" s="55">
        <v>1E-10</v>
      </c>
      <c r="F97" s="125">
        <f>C97*E97</f>
        <v>4.0000000000000001E-10</v>
      </c>
    </row>
    <row r="98" spans="1:6" s="23" customFormat="1" x14ac:dyDescent="0.2">
      <c r="A98" s="24"/>
      <c r="B98" s="126" t="s">
        <v>92</v>
      </c>
      <c r="C98" s="25"/>
      <c r="D98" s="124"/>
      <c r="E98" s="124"/>
      <c r="F98" s="125"/>
    </row>
    <row r="99" spans="1:6" s="23" customFormat="1" ht="63.75" x14ac:dyDescent="0.2">
      <c r="A99" s="24"/>
      <c r="B99" s="127" t="s">
        <v>135</v>
      </c>
      <c r="C99" s="25"/>
      <c r="D99" s="124"/>
      <c r="E99" s="124"/>
      <c r="F99" s="125"/>
    </row>
    <row r="100" spans="1:6" s="23" customFormat="1" x14ac:dyDescent="0.2">
      <c r="A100" s="24"/>
      <c r="B100" s="127"/>
      <c r="C100" s="25"/>
      <c r="D100" s="124"/>
      <c r="E100" s="124"/>
      <c r="F100" s="125"/>
    </row>
    <row r="101" spans="1:6" s="23" customFormat="1" x14ac:dyDescent="0.2">
      <c r="A101" s="24"/>
      <c r="B101" s="130" t="s">
        <v>136</v>
      </c>
      <c r="C101" s="25">
        <v>2</v>
      </c>
      <c r="D101" s="124" t="s">
        <v>132</v>
      </c>
      <c r="E101" s="55">
        <v>1E-10</v>
      </c>
      <c r="F101" s="125">
        <f>C101*E101</f>
        <v>2.0000000000000001E-10</v>
      </c>
    </row>
    <row r="102" spans="1:6" s="23" customFormat="1" x14ac:dyDescent="0.2">
      <c r="A102" s="24"/>
      <c r="B102" s="126" t="s">
        <v>92</v>
      </c>
      <c r="C102" s="25"/>
      <c r="D102" s="124"/>
      <c r="E102" s="124"/>
      <c r="F102" s="125"/>
    </row>
    <row r="103" spans="1:6" s="23" customFormat="1" ht="63.75" x14ac:dyDescent="0.2">
      <c r="A103" s="24"/>
      <c r="B103" s="127" t="s">
        <v>137</v>
      </c>
      <c r="C103" s="25"/>
      <c r="D103" s="124"/>
      <c r="E103" s="124"/>
      <c r="F103" s="125"/>
    </row>
    <row r="104" spans="1:6" s="23" customFormat="1" x14ac:dyDescent="0.2">
      <c r="A104" s="24"/>
      <c r="B104" s="27" t="s">
        <v>138</v>
      </c>
      <c r="C104" s="25">
        <v>2</v>
      </c>
      <c r="D104" s="124" t="s">
        <v>132</v>
      </c>
      <c r="E104" s="55">
        <v>1E-10</v>
      </c>
      <c r="F104" s="125">
        <f>C104*E104</f>
        <v>2.0000000000000001E-10</v>
      </c>
    </row>
    <row r="105" spans="1:6" s="23" customFormat="1" x14ac:dyDescent="0.2">
      <c r="A105" s="24"/>
      <c r="B105" s="126" t="s">
        <v>92</v>
      </c>
      <c r="C105" s="25"/>
      <c r="D105" s="124"/>
      <c r="E105" s="124"/>
      <c r="F105" s="125"/>
    </row>
    <row r="106" spans="1:6" s="23" customFormat="1" ht="63.75" x14ac:dyDescent="0.2">
      <c r="A106" s="24"/>
      <c r="B106" s="127" t="s">
        <v>139</v>
      </c>
      <c r="C106" s="25"/>
      <c r="D106" s="124"/>
      <c r="E106" s="124"/>
      <c r="F106" s="125"/>
    </row>
    <row r="107" spans="1:6" s="23" customFormat="1" x14ac:dyDescent="0.2">
      <c r="A107" s="24"/>
      <c r="B107" s="127"/>
      <c r="C107" s="25"/>
      <c r="D107" s="124"/>
      <c r="E107" s="26"/>
      <c r="F107" s="125"/>
    </row>
    <row r="108" spans="1:6" s="23" customFormat="1" x14ac:dyDescent="0.2">
      <c r="A108" s="24"/>
      <c r="B108" s="127"/>
      <c r="C108" s="25"/>
      <c r="D108" s="124"/>
      <c r="E108" s="26"/>
      <c r="F108" s="125"/>
    </row>
    <row r="109" spans="1:6" s="23" customFormat="1" x14ac:dyDescent="0.2">
      <c r="A109" s="24"/>
      <c r="B109" s="27" t="s">
        <v>140</v>
      </c>
      <c r="C109" s="25">
        <v>24</v>
      </c>
      <c r="D109" s="124" t="s">
        <v>132</v>
      </c>
      <c r="E109" s="55">
        <v>1E-10</v>
      </c>
      <c r="F109" s="125">
        <f>C109*E109</f>
        <v>2.4E-9</v>
      </c>
    </row>
    <row r="110" spans="1:6" s="23" customFormat="1" x14ac:dyDescent="0.2">
      <c r="A110" s="24"/>
      <c r="B110" s="126" t="s">
        <v>92</v>
      </c>
      <c r="C110" s="25"/>
      <c r="D110" s="124"/>
      <c r="E110" s="124"/>
      <c r="F110" s="125"/>
    </row>
    <row r="111" spans="1:6" s="23" customFormat="1" ht="63.75" x14ac:dyDescent="0.2">
      <c r="A111" s="24"/>
      <c r="B111" s="127" t="s">
        <v>133</v>
      </c>
      <c r="C111" s="25"/>
      <c r="D111" s="124"/>
      <c r="E111" s="124"/>
      <c r="F111" s="125"/>
    </row>
    <row r="112" spans="1:6" s="23" customFormat="1" x14ac:dyDescent="0.2">
      <c r="A112" s="24"/>
      <c r="B112" s="27" t="s">
        <v>141</v>
      </c>
      <c r="C112" s="25">
        <v>4</v>
      </c>
      <c r="D112" s="124" t="s">
        <v>132</v>
      </c>
      <c r="E112" s="55">
        <v>1E-10</v>
      </c>
      <c r="F112" s="125">
        <f>C112*E112</f>
        <v>4.0000000000000001E-10</v>
      </c>
    </row>
    <row r="113" spans="1:6" s="23" customFormat="1" x14ac:dyDescent="0.2">
      <c r="A113" s="24"/>
      <c r="B113" s="126" t="s">
        <v>92</v>
      </c>
      <c r="C113" s="25"/>
      <c r="D113" s="124"/>
      <c r="E113" s="124"/>
      <c r="F113" s="125"/>
    </row>
    <row r="114" spans="1:6" s="23" customFormat="1" ht="63.75" x14ac:dyDescent="0.2">
      <c r="A114" s="24"/>
      <c r="B114" s="127" t="s">
        <v>142</v>
      </c>
      <c r="C114" s="25"/>
      <c r="D114" s="124"/>
      <c r="E114" s="124"/>
      <c r="F114" s="125"/>
    </row>
    <row r="115" spans="1:6" s="23" customFormat="1" x14ac:dyDescent="0.2">
      <c r="A115" s="24"/>
      <c r="B115" s="127"/>
      <c r="C115" s="25"/>
      <c r="D115" s="124"/>
      <c r="E115" s="26"/>
      <c r="F115" s="125"/>
    </row>
    <row r="116" spans="1:6" s="23" customFormat="1" x14ac:dyDescent="0.2">
      <c r="A116" s="24"/>
      <c r="B116" s="27" t="s">
        <v>143</v>
      </c>
      <c r="C116" s="25">
        <v>8</v>
      </c>
      <c r="D116" s="124" t="s">
        <v>132</v>
      </c>
      <c r="E116" s="55">
        <v>1E-10</v>
      </c>
      <c r="F116" s="125">
        <f>C116*E116</f>
        <v>8.0000000000000003E-10</v>
      </c>
    </row>
    <row r="117" spans="1:6" s="23" customFormat="1" x14ac:dyDescent="0.2">
      <c r="A117" s="24"/>
      <c r="B117" s="126" t="s">
        <v>92</v>
      </c>
      <c r="C117" s="25"/>
      <c r="D117" s="124"/>
      <c r="E117" s="124"/>
      <c r="F117" s="125"/>
    </row>
    <row r="118" spans="1:6" s="23" customFormat="1" ht="63.75" x14ac:dyDescent="0.2">
      <c r="A118" s="24"/>
      <c r="B118" s="127" t="s">
        <v>144</v>
      </c>
      <c r="C118" s="25"/>
      <c r="D118" s="124"/>
      <c r="E118" s="124"/>
      <c r="F118" s="125"/>
    </row>
    <row r="119" spans="1:6" s="23" customFormat="1" x14ac:dyDescent="0.2">
      <c r="A119" s="24"/>
      <c r="B119" s="27" t="s">
        <v>136</v>
      </c>
      <c r="C119" s="25">
        <v>2</v>
      </c>
      <c r="D119" s="124" t="s">
        <v>132</v>
      </c>
      <c r="E119" s="55">
        <v>1E-10</v>
      </c>
      <c r="F119" s="125">
        <f>C119*E119</f>
        <v>2.0000000000000001E-10</v>
      </c>
    </row>
    <row r="120" spans="1:6" s="23" customFormat="1" x14ac:dyDescent="0.2">
      <c r="A120" s="24"/>
      <c r="B120" s="126" t="s">
        <v>92</v>
      </c>
      <c r="C120" s="25"/>
      <c r="D120" s="124"/>
      <c r="E120" s="124"/>
      <c r="F120" s="125"/>
    </row>
    <row r="121" spans="1:6" s="23" customFormat="1" ht="63.75" x14ac:dyDescent="0.2">
      <c r="A121" s="24"/>
      <c r="B121" s="127" t="s">
        <v>145</v>
      </c>
      <c r="C121" s="25"/>
      <c r="D121" s="124"/>
      <c r="E121" s="124"/>
      <c r="F121" s="125"/>
    </row>
    <row r="122" spans="1:6" s="23" customFormat="1" x14ac:dyDescent="0.2">
      <c r="A122" s="24"/>
      <c r="B122" s="127"/>
      <c r="C122" s="25"/>
      <c r="D122" s="124"/>
      <c r="E122" s="124"/>
      <c r="F122" s="125"/>
    </row>
    <row r="123" spans="1:6" s="23" customFormat="1" x14ac:dyDescent="0.2">
      <c r="A123" s="24"/>
      <c r="B123" s="127"/>
      <c r="C123" s="25"/>
      <c r="D123" s="124"/>
      <c r="E123" s="124"/>
      <c r="F123" s="125"/>
    </row>
    <row r="124" spans="1:6" s="23" customFormat="1" ht="25.5" x14ac:dyDescent="0.2">
      <c r="A124" s="24"/>
      <c r="B124" s="130" t="s">
        <v>146</v>
      </c>
      <c r="C124" s="25">
        <v>30</v>
      </c>
      <c r="D124" s="124" t="s">
        <v>132</v>
      </c>
      <c r="E124" s="55">
        <v>1E-10</v>
      </c>
      <c r="F124" s="125">
        <f>C124*E124</f>
        <v>3E-9</v>
      </c>
    </row>
    <row r="125" spans="1:6" s="23" customFormat="1" x14ac:dyDescent="0.2">
      <c r="A125" s="24"/>
      <c r="B125" s="126" t="s">
        <v>92</v>
      </c>
      <c r="C125" s="25"/>
      <c r="D125" s="124"/>
      <c r="E125" s="124"/>
      <c r="F125" s="125"/>
    </row>
    <row r="126" spans="1:6" s="23" customFormat="1" ht="63.75" x14ac:dyDescent="0.2">
      <c r="A126" s="24"/>
      <c r="B126" s="127" t="s">
        <v>147</v>
      </c>
      <c r="C126" s="25"/>
      <c r="D126" s="124"/>
      <c r="E126" s="124"/>
      <c r="F126" s="125"/>
    </row>
    <row r="127" spans="1:6" s="23" customFormat="1" ht="25.5" x14ac:dyDescent="0.2">
      <c r="A127" s="24"/>
      <c r="B127" s="130" t="s">
        <v>148</v>
      </c>
      <c r="C127" s="25">
        <v>2</v>
      </c>
      <c r="D127" s="124" t="s">
        <v>132</v>
      </c>
      <c r="E127" s="55">
        <v>1E-10</v>
      </c>
      <c r="F127" s="125">
        <f>C127*E127</f>
        <v>2.0000000000000001E-10</v>
      </c>
    </row>
    <row r="128" spans="1:6" s="23" customFormat="1" x14ac:dyDescent="0.2">
      <c r="A128" s="24"/>
      <c r="B128" s="126" t="s">
        <v>92</v>
      </c>
      <c r="C128" s="25"/>
      <c r="D128" s="124"/>
      <c r="E128" s="124"/>
      <c r="F128" s="125"/>
    </row>
    <row r="129" spans="1:6" s="23" customFormat="1" ht="76.5" x14ac:dyDescent="0.2">
      <c r="A129" s="24"/>
      <c r="B129" s="127" t="s">
        <v>149</v>
      </c>
      <c r="C129" s="25"/>
      <c r="D129" s="124"/>
      <c r="E129" s="124"/>
      <c r="F129" s="125"/>
    </row>
    <row r="130" spans="1:6" s="23" customFormat="1" x14ac:dyDescent="0.2">
      <c r="A130" s="24"/>
      <c r="B130" s="127"/>
      <c r="C130" s="25"/>
      <c r="D130" s="124"/>
      <c r="E130" s="26"/>
      <c r="F130" s="125"/>
    </row>
    <row r="131" spans="1:6" s="23" customFormat="1" x14ac:dyDescent="0.2">
      <c r="A131" s="24"/>
      <c r="B131" s="27" t="s">
        <v>150</v>
      </c>
      <c r="C131" s="25">
        <v>400</v>
      </c>
      <c r="D131" s="124" t="s">
        <v>119</v>
      </c>
      <c r="E131" s="55">
        <v>1E-10</v>
      </c>
      <c r="F131" s="125">
        <f>C131*E131</f>
        <v>4.0000000000000001E-8</v>
      </c>
    </row>
    <row r="132" spans="1:6" s="23" customFormat="1" x14ac:dyDescent="0.2">
      <c r="A132" s="24"/>
      <c r="B132" s="126" t="s">
        <v>92</v>
      </c>
      <c r="C132" s="25"/>
      <c r="D132" s="124"/>
      <c r="E132" s="124"/>
      <c r="F132" s="125"/>
    </row>
    <row r="133" spans="1:6" s="23" customFormat="1" ht="63.75" x14ac:dyDescent="0.2">
      <c r="A133" s="24"/>
      <c r="B133" s="127" t="s">
        <v>151</v>
      </c>
      <c r="C133" s="25"/>
      <c r="D133" s="124"/>
      <c r="E133" s="124"/>
      <c r="F133" s="125"/>
    </row>
    <row r="134" spans="1:6" s="23" customFormat="1" x14ac:dyDescent="0.2">
      <c r="A134" s="24"/>
      <c r="B134" s="27" t="s">
        <v>152</v>
      </c>
      <c r="C134" s="25">
        <v>800</v>
      </c>
      <c r="D134" s="124" t="s">
        <v>119</v>
      </c>
      <c r="E134" s="55">
        <v>1E-10</v>
      </c>
      <c r="F134" s="125">
        <f>C134*E134</f>
        <v>8.0000000000000002E-8</v>
      </c>
    </row>
    <row r="135" spans="1:6" s="23" customFormat="1" x14ac:dyDescent="0.2">
      <c r="A135" s="24"/>
      <c r="B135" s="126" t="s">
        <v>92</v>
      </c>
      <c r="C135" s="25"/>
      <c r="D135" s="124"/>
      <c r="E135" s="124"/>
      <c r="F135" s="125"/>
    </row>
    <row r="136" spans="1:6" s="23" customFormat="1" ht="63.75" x14ac:dyDescent="0.2">
      <c r="A136" s="24"/>
      <c r="B136" s="127" t="s">
        <v>153</v>
      </c>
      <c r="C136" s="25"/>
      <c r="D136" s="124"/>
      <c r="E136" s="124"/>
      <c r="F136" s="125"/>
    </row>
    <row r="137" spans="1:6" s="23" customFormat="1" x14ac:dyDescent="0.2">
      <c r="A137" s="24"/>
      <c r="B137" s="27" t="s">
        <v>154</v>
      </c>
      <c r="C137" s="25">
        <v>300</v>
      </c>
      <c r="D137" s="124" t="s">
        <v>119</v>
      </c>
      <c r="E137" s="55">
        <v>1E-10</v>
      </c>
      <c r="F137" s="125">
        <f>C137*E137</f>
        <v>3.0000000000000004E-8</v>
      </c>
    </row>
    <row r="138" spans="1:6" s="23" customFormat="1" x14ac:dyDescent="0.2">
      <c r="A138" s="24"/>
      <c r="B138" s="126" t="s">
        <v>92</v>
      </c>
      <c r="C138" s="25"/>
      <c r="D138" s="124"/>
      <c r="E138" s="124"/>
      <c r="F138" s="125"/>
    </row>
    <row r="139" spans="1:6" s="23" customFormat="1" ht="63.75" x14ac:dyDescent="0.2">
      <c r="A139" s="24"/>
      <c r="B139" s="127" t="s">
        <v>155</v>
      </c>
      <c r="C139" s="25"/>
      <c r="D139" s="124"/>
      <c r="E139" s="124"/>
      <c r="F139" s="125"/>
    </row>
    <row r="140" spans="1:6" s="23" customFormat="1" x14ac:dyDescent="0.2">
      <c r="A140" s="24"/>
      <c r="B140" s="127"/>
      <c r="C140" s="25"/>
      <c r="D140" s="124"/>
      <c r="E140" s="124"/>
      <c r="F140" s="125"/>
    </row>
    <row r="141" spans="1:6" s="23" customFormat="1" x14ac:dyDescent="0.2">
      <c r="A141" s="24"/>
      <c r="B141" s="127"/>
      <c r="C141" s="25"/>
      <c r="D141" s="124"/>
      <c r="E141" s="124"/>
      <c r="F141" s="125"/>
    </row>
    <row r="142" spans="1:6" s="23" customFormat="1" x14ac:dyDescent="0.2">
      <c r="A142" s="24"/>
      <c r="B142" s="27" t="s">
        <v>156</v>
      </c>
      <c r="C142" s="25">
        <v>300</v>
      </c>
      <c r="D142" s="124" t="s">
        <v>119</v>
      </c>
      <c r="E142" s="55">
        <v>1E-10</v>
      </c>
      <c r="F142" s="125">
        <f>C142*E142</f>
        <v>3.0000000000000004E-8</v>
      </c>
    </row>
    <row r="143" spans="1:6" s="23" customFormat="1" x14ac:dyDescent="0.2">
      <c r="A143" s="24"/>
      <c r="B143" s="126" t="s">
        <v>92</v>
      </c>
      <c r="C143" s="25"/>
      <c r="D143" s="124"/>
      <c r="E143" s="124"/>
      <c r="F143" s="125"/>
    </row>
    <row r="144" spans="1:6" s="23" customFormat="1" ht="63.75" x14ac:dyDescent="0.2">
      <c r="A144" s="24"/>
      <c r="B144" s="127" t="s">
        <v>157</v>
      </c>
      <c r="C144" s="25"/>
      <c r="D144" s="124"/>
      <c r="E144" s="124"/>
      <c r="F144" s="125"/>
    </row>
    <row r="145" spans="1:6" s="23" customFormat="1" x14ac:dyDescent="0.2">
      <c r="A145" s="24"/>
      <c r="B145" s="27" t="s">
        <v>158</v>
      </c>
      <c r="C145" s="25">
        <v>700</v>
      </c>
      <c r="D145" s="124" t="s">
        <v>119</v>
      </c>
      <c r="E145" s="55">
        <v>1E-10</v>
      </c>
      <c r="F145" s="125">
        <f>C145*E145</f>
        <v>7.0000000000000005E-8</v>
      </c>
    </row>
    <row r="146" spans="1:6" s="23" customFormat="1" x14ac:dyDescent="0.2">
      <c r="A146" s="24"/>
      <c r="B146" s="126" t="s">
        <v>92</v>
      </c>
      <c r="C146" s="25"/>
      <c r="D146" s="124"/>
      <c r="E146" s="124"/>
      <c r="F146" s="125"/>
    </row>
    <row r="147" spans="1:6" s="23" customFormat="1" ht="63.75" x14ac:dyDescent="0.2">
      <c r="A147" s="24"/>
      <c r="B147" s="127" t="s">
        <v>159</v>
      </c>
      <c r="C147" s="25"/>
      <c r="D147" s="124"/>
      <c r="E147" s="124"/>
      <c r="F147" s="125"/>
    </row>
    <row r="148" spans="1:6" s="23" customFormat="1" x14ac:dyDescent="0.2">
      <c r="A148" s="24"/>
      <c r="B148" s="27" t="s">
        <v>160</v>
      </c>
      <c r="C148" s="25">
        <v>100</v>
      </c>
      <c r="D148" s="124" t="s">
        <v>119</v>
      </c>
      <c r="E148" s="55">
        <v>1E-10</v>
      </c>
      <c r="F148" s="125">
        <f>C148*E148</f>
        <v>1E-8</v>
      </c>
    </row>
    <row r="149" spans="1:6" s="23" customFormat="1" x14ac:dyDescent="0.2">
      <c r="A149" s="24"/>
      <c r="B149" s="126" t="s">
        <v>92</v>
      </c>
      <c r="C149" s="25"/>
      <c r="D149" s="124"/>
      <c r="E149" s="124"/>
      <c r="F149" s="125"/>
    </row>
    <row r="150" spans="1:6" s="23" customFormat="1" ht="51" x14ac:dyDescent="0.2">
      <c r="A150" s="24"/>
      <c r="B150" s="127" t="s">
        <v>161</v>
      </c>
      <c r="C150" s="25"/>
      <c r="D150" s="124"/>
      <c r="E150" s="124"/>
      <c r="F150" s="125"/>
    </row>
    <row r="151" spans="1:6" s="23" customFormat="1" x14ac:dyDescent="0.2">
      <c r="A151" s="24"/>
      <c r="B151" s="127"/>
      <c r="C151" s="25"/>
      <c r="D151" s="124"/>
      <c r="E151" s="124"/>
      <c r="F151" s="125"/>
    </row>
    <row r="152" spans="1:6" s="23" customFormat="1" x14ac:dyDescent="0.2">
      <c r="A152" s="24"/>
      <c r="B152" s="27" t="s">
        <v>162</v>
      </c>
      <c r="C152" s="25">
        <v>220</v>
      </c>
      <c r="D152" s="124" t="s">
        <v>119</v>
      </c>
      <c r="E152" s="55">
        <v>1E-10</v>
      </c>
      <c r="F152" s="125">
        <f>C152*E152</f>
        <v>2.2000000000000002E-8</v>
      </c>
    </row>
    <row r="153" spans="1:6" s="23" customFormat="1" x14ac:dyDescent="0.2">
      <c r="A153" s="24"/>
      <c r="B153" s="126" t="s">
        <v>92</v>
      </c>
      <c r="C153" s="25"/>
      <c r="D153" s="124"/>
      <c r="E153" s="124"/>
      <c r="F153" s="125"/>
    </row>
    <row r="154" spans="1:6" s="23" customFormat="1" ht="63.75" x14ac:dyDescent="0.2">
      <c r="A154" s="24"/>
      <c r="B154" s="127" t="s">
        <v>163</v>
      </c>
      <c r="C154" s="25"/>
      <c r="D154" s="124"/>
      <c r="E154" s="124"/>
      <c r="F154" s="125"/>
    </row>
    <row r="155" spans="1:6" s="23" customFormat="1" x14ac:dyDescent="0.2">
      <c r="A155" s="24"/>
      <c r="B155" s="27" t="s">
        <v>164</v>
      </c>
      <c r="C155" s="25">
        <v>180</v>
      </c>
      <c r="D155" s="124" t="s">
        <v>119</v>
      </c>
      <c r="E155" s="55">
        <v>9.9999999999999995E-8</v>
      </c>
      <c r="F155" s="125">
        <f>C155*E155</f>
        <v>1.8E-5</v>
      </c>
    </row>
    <row r="156" spans="1:6" s="23" customFormat="1" x14ac:dyDescent="0.2">
      <c r="A156" s="24"/>
      <c r="B156" s="126" t="s">
        <v>92</v>
      </c>
      <c r="C156" s="25"/>
      <c r="D156" s="124"/>
      <c r="E156" s="124"/>
      <c r="F156" s="125"/>
    </row>
    <row r="157" spans="1:6" s="23" customFormat="1" ht="63.75" x14ac:dyDescent="0.2">
      <c r="A157" s="24"/>
      <c r="B157" s="127" t="s">
        <v>165</v>
      </c>
      <c r="C157" s="25"/>
      <c r="D157" s="124"/>
      <c r="E157" s="124"/>
      <c r="F157" s="125"/>
    </row>
    <row r="158" spans="1:6" s="23" customFormat="1" x14ac:dyDescent="0.2">
      <c r="A158" s="24"/>
      <c r="B158" s="127"/>
      <c r="C158" s="25"/>
      <c r="D158" s="124"/>
      <c r="E158" s="124"/>
      <c r="F158" s="125"/>
    </row>
    <row r="159" spans="1:6" s="23" customFormat="1" x14ac:dyDescent="0.2">
      <c r="A159" s="24"/>
      <c r="B159" s="131" t="s">
        <v>166</v>
      </c>
      <c r="C159" s="25">
        <v>1500</v>
      </c>
      <c r="D159" s="124" t="s">
        <v>119</v>
      </c>
      <c r="E159" s="55">
        <v>1E-10</v>
      </c>
      <c r="F159" s="125">
        <f>C159*E159</f>
        <v>1.4999999999999999E-7</v>
      </c>
    </row>
    <row r="160" spans="1:6" s="23" customFormat="1" x14ac:dyDescent="0.2">
      <c r="A160" s="24"/>
      <c r="B160" s="126" t="s">
        <v>92</v>
      </c>
      <c r="C160" s="25"/>
      <c r="D160" s="124"/>
      <c r="E160" s="124"/>
      <c r="F160" s="125"/>
    </row>
    <row r="161" spans="1:6" s="23" customFormat="1" ht="51" x14ac:dyDescent="0.2">
      <c r="A161" s="24"/>
      <c r="B161" s="127" t="s">
        <v>167</v>
      </c>
      <c r="C161" s="25"/>
      <c r="D161" s="124"/>
      <c r="E161" s="124"/>
      <c r="F161" s="125"/>
    </row>
    <row r="162" spans="1:6" s="23" customFormat="1" x14ac:dyDescent="0.2">
      <c r="A162" s="24"/>
      <c r="B162" s="127"/>
      <c r="C162" s="25"/>
      <c r="D162" s="124"/>
      <c r="E162" s="124"/>
      <c r="F162" s="125"/>
    </row>
    <row r="163" spans="1:6" s="23" customFormat="1" x14ac:dyDescent="0.2">
      <c r="A163" s="24"/>
      <c r="B163" s="27" t="s">
        <v>168</v>
      </c>
      <c r="C163" s="25">
        <v>200</v>
      </c>
      <c r="D163" s="124" t="s">
        <v>116</v>
      </c>
      <c r="E163" s="55">
        <v>1E-10</v>
      </c>
      <c r="F163" s="125">
        <f>C163*E163</f>
        <v>2E-8</v>
      </c>
    </row>
    <row r="164" spans="1:6" s="23" customFormat="1" x14ac:dyDescent="0.2">
      <c r="A164" s="24"/>
      <c r="B164" s="126" t="s">
        <v>92</v>
      </c>
      <c r="C164" s="25"/>
      <c r="D164" s="124"/>
      <c r="E164" s="124"/>
      <c r="F164" s="125"/>
    </row>
    <row r="165" spans="1:6" s="23" customFormat="1" ht="51" x14ac:dyDescent="0.2">
      <c r="A165" s="24"/>
      <c r="B165" s="127" t="s">
        <v>169</v>
      </c>
      <c r="C165" s="25"/>
      <c r="D165" s="124"/>
      <c r="E165" s="124"/>
      <c r="F165" s="125"/>
    </row>
    <row r="166" spans="1:6" s="23" customFormat="1" x14ac:dyDescent="0.2">
      <c r="A166" s="24"/>
      <c r="B166" s="27" t="s">
        <v>170</v>
      </c>
      <c r="C166" s="25">
        <v>200</v>
      </c>
      <c r="D166" s="124" t="s">
        <v>116</v>
      </c>
      <c r="E166" s="55">
        <v>1E-10</v>
      </c>
      <c r="F166" s="125">
        <f>C166*E166</f>
        <v>2E-8</v>
      </c>
    </row>
    <row r="167" spans="1:6" s="23" customFormat="1" x14ac:dyDescent="0.2">
      <c r="A167" s="24"/>
      <c r="B167" s="126" t="s">
        <v>92</v>
      </c>
      <c r="C167" s="25"/>
      <c r="D167" s="124"/>
      <c r="E167" s="124"/>
      <c r="F167" s="125"/>
    </row>
    <row r="168" spans="1:6" s="23" customFormat="1" ht="51" x14ac:dyDescent="0.2">
      <c r="A168" s="24"/>
      <c r="B168" s="127" t="s">
        <v>171</v>
      </c>
      <c r="C168" s="25"/>
      <c r="D168" s="124"/>
      <c r="E168" s="124"/>
      <c r="F168" s="125"/>
    </row>
    <row r="169" spans="1:6" s="23" customFormat="1" x14ac:dyDescent="0.2">
      <c r="A169" s="24"/>
      <c r="B169" s="127"/>
      <c r="C169" s="25"/>
      <c r="D169" s="124"/>
      <c r="E169" s="124"/>
      <c r="F169" s="125"/>
    </row>
    <row r="170" spans="1:6" s="23" customFormat="1" x14ac:dyDescent="0.2">
      <c r="A170" s="24"/>
      <c r="B170" s="27" t="s">
        <v>172</v>
      </c>
      <c r="C170" s="25">
        <v>100</v>
      </c>
      <c r="D170" s="124" t="s">
        <v>116</v>
      </c>
      <c r="E170" s="55">
        <v>1E-10</v>
      </c>
      <c r="F170" s="125">
        <f>C170*E170</f>
        <v>1E-8</v>
      </c>
    </row>
    <row r="171" spans="1:6" s="23" customFormat="1" x14ac:dyDescent="0.2">
      <c r="A171" s="24"/>
      <c r="B171" s="126" t="s">
        <v>92</v>
      </c>
      <c r="C171" s="25"/>
      <c r="D171" s="124"/>
      <c r="E171" s="124"/>
      <c r="F171" s="125"/>
    </row>
    <row r="172" spans="1:6" s="23" customFormat="1" ht="38.25" x14ac:dyDescent="0.2">
      <c r="A172" s="24"/>
      <c r="B172" s="127" t="s">
        <v>173</v>
      </c>
      <c r="C172" s="25"/>
      <c r="D172" s="124"/>
      <c r="E172" s="124"/>
      <c r="F172" s="125"/>
    </row>
    <row r="173" spans="1:6" s="23" customFormat="1" x14ac:dyDescent="0.2">
      <c r="A173" s="24"/>
      <c r="B173" s="131" t="s">
        <v>174</v>
      </c>
      <c r="C173" s="25">
        <v>100</v>
      </c>
      <c r="D173" s="124" t="s">
        <v>116</v>
      </c>
      <c r="E173" s="55">
        <v>1E-10</v>
      </c>
      <c r="F173" s="125">
        <f>C173*E173</f>
        <v>1E-8</v>
      </c>
    </row>
    <row r="174" spans="1:6" s="23" customFormat="1" x14ac:dyDescent="0.2">
      <c r="A174" s="24"/>
      <c r="B174" s="126" t="s">
        <v>92</v>
      </c>
      <c r="C174" s="25"/>
      <c r="D174" s="124"/>
      <c r="E174" s="124"/>
      <c r="F174" s="125"/>
    </row>
    <row r="175" spans="1:6" s="23" customFormat="1" ht="51" x14ac:dyDescent="0.2">
      <c r="A175" s="24"/>
      <c r="B175" s="127" t="s">
        <v>175</v>
      </c>
      <c r="C175" s="25"/>
      <c r="D175" s="124"/>
      <c r="E175" s="124"/>
      <c r="F175" s="125"/>
    </row>
    <row r="176" spans="1:6" s="23" customFormat="1" x14ac:dyDescent="0.2">
      <c r="A176" s="24"/>
      <c r="B176" s="127"/>
      <c r="C176" s="25"/>
      <c r="D176" s="124"/>
      <c r="E176" s="124"/>
      <c r="F176" s="125"/>
    </row>
    <row r="177" spans="1:6" s="23" customFormat="1" x14ac:dyDescent="0.2">
      <c r="A177" s="24"/>
      <c r="B177" s="127"/>
      <c r="C177" s="25"/>
      <c r="D177" s="124"/>
      <c r="E177" s="124"/>
      <c r="F177" s="125"/>
    </row>
    <row r="178" spans="1:6" s="23" customFormat="1" x14ac:dyDescent="0.2">
      <c r="A178" s="24"/>
      <c r="B178" s="123" t="s">
        <v>176</v>
      </c>
      <c r="C178" s="25"/>
      <c r="D178" s="124"/>
      <c r="E178" s="124"/>
      <c r="F178" s="125"/>
    </row>
    <row r="179" spans="1:6" s="23" customFormat="1" x14ac:dyDescent="0.2">
      <c r="A179" s="24"/>
      <c r="C179" s="25"/>
      <c r="D179" s="124"/>
      <c r="E179" s="124"/>
      <c r="F179" s="125"/>
    </row>
    <row r="180" spans="1:6" s="23" customFormat="1" x14ac:dyDescent="0.2">
      <c r="A180" s="24"/>
      <c r="B180" s="123" t="s">
        <v>177</v>
      </c>
      <c r="C180" s="25"/>
      <c r="D180" s="124"/>
      <c r="E180" s="124"/>
      <c r="F180" s="125"/>
    </row>
    <row r="181" spans="1:6" s="23" customFormat="1" x14ac:dyDescent="0.2">
      <c r="A181" s="24"/>
      <c r="B181" s="27" t="s">
        <v>178</v>
      </c>
      <c r="C181" s="25">
        <v>80</v>
      </c>
      <c r="D181" s="124" t="s">
        <v>179</v>
      </c>
      <c r="E181" s="55">
        <v>1E-10</v>
      </c>
      <c r="F181" s="125">
        <f>C181*E181</f>
        <v>8.0000000000000005E-9</v>
      </c>
    </row>
    <row r="182" spans="1:6" s="23" customFormat="1" x14ac:dyDescent="0.2">
      <c r="A182" s="24"/>
      <c r="B182" s="27" t="s">
        <v>180</v>
      </c>
      <c r="C182" s="25">
        <v>80</v>
      </c>
      <c r="D182" s="124" t="s">
        <v>179</v>
      </c>
      <c r="E182" s="55">
        <v>1E-10</v>
      </c>
      <c r="F182" s="125">
        <f>C182*E182</f>
        <v>8.0000000000000005E-9</v>
      </c>
    </row>
    <row r="183" spans="1:6" s="23" customFormat="1" x14ac:dyDescent="0.2">
      <c r="A183" s="24"/>
      <c r="B183" s="27"/>
      <c r="C183" s="25"/>
      <c r="D183" s="124"/>
      <c r="E183" s="124"/>
      <c r="F183" s="125"/>
    </row>
    <row r="184" spans="1:6" s="23" customFormat="1" x14ac:dyDescent="0.2">
      <c r="A184" s="24"/>
      <c r="B184" s="123" t="s">
        <v>177</v>
      </c>
      <c r="C184" s="25"/>
      <c r="D184" s="124"/>
      <c r="E184" s="124"/>
      <c r="F184" s="125"/>
    </row>
    <row r="185" spans="1:6" s="23" customFormat="1" x14ac:dyDescent="0.2">
      <c r="A185" s="24"/>
      <c r="B185" s="123" t="s">
        <v>181</v>
      </c>
      <c r="C185" s="25"/>
      <c r="D185" s="124"/>
      <c r="E185" s="124"/>
      <c r="F185" s="125"/>
    </row>
    <row r="186" spans="1:6" s="23" customFormat="1" x14ac:dyDescent="0.2">
      <c r="A186" s="24"/>
      <c r="B186" s="27" t="s">
        <v>182</v>
      </c>
      <c r="C186" s="25">
        <v>80</v>
      </c>
      <c r="D186" s="124" t="s">
        <v>179</v>
      </c>
      <c r="E186" s="55">
        <v>1E-10</v>
      </c>
      <c r="F186" s="125">
        <f>C186*E186</f>
        <v>8.0000000000000005E-9</v>
      </c>
    </row>
    <row r="187" spans="1:6" s="23" customFormat="1" x14ac:dyDescent="0.2">
      <c r="A187" s="24"/>
      <c r="B187" s="27" t="s">
        <v>183</v>
      </c>
      <c r="C187" s="25">
        <v>80</v>
      </c>
      <c r="D187" s="124" t="s">
        <v>179</v>
      </c>
      <c r="E187" s="55">
        <v>1E-10</v>
      </c>
      <c r="F187" s="125">
        <f>C187*E187</f>
        <v>8.0000000000000005E-9</v>
      </c>
    </row>
    <row r="188" spans="1:6" s="23" customFormat="1" x14ac:dyDescent="0.2">
      <c r="A188" s="24"/>
      <c r="B188" s="27" t="s">
        <v>184</v>
      </c>
      <c r="C188" s="25">
        <v>160</v>
      </c>
      <c r="D188" s="124" t="s">
        <v>179</v>
      </c>
      <c r="E188" s="55">
        <v>1E-10</v>
      </c>
      <c r="F188" s="125">
        <f>C188*E188</f>
        <v>1.6000000000000001E-8</v>
      </c>
    </row>
    <row r="189" spans="1:6" s="23" customFormat="1" x14ac:dyDescent="0.2">
      <c r="A189" s="24"/>
      <c r="B189" s="27" t="s">
        <v>185</v>
      </c>
      <c r="C189" s="25">
        <v>80</v>
      </c>
      <c r="D189" s="124" t="s">
        <v>179</v>
      </c>
      <c r="E189" s="55">
        <v>1E-10</v>
      </c>
      <c r="F189" s="125">
        <f>C189*E189</f>
        <v>8.0000000000000005E-9</v>
      </c>
    </row>
    <row r="190" spans="1:6" s="23" customFormat="1" x14ac:dyDescent="0.2">
      <c r="A190" s="24"/>
      <c r="B190" s="27" t="s">
        <v>186</v>
      </c>
      <c r="C190" s="25">
        <v>120</v>
      </c>
      <c r="D190" s="124" t="s">
        <v>179</v>
      </c>
      <c r="E190" s="55">
        <v>1E-10</v>
      </c>
      <c r="F190" s="125">
        <f>C190*E190</f>
        <v>1.2E-8</v>
      </c>
    </row>
    <row r="191" spans="1:6" s="23" customFormat="1" x14ac:dyDescent="0.2">
      <c r="A191" s="24"/>
      <c r="B191" s="27"/>
      <c r="C191" s="25"/>
      <c r="D191" s="124"/>
      <c r="E191" s="26"/>
      <c r="F191" s="125"/>
    </row>
    <row r="192" spans="1:6" s="23" customFormat="1" x14ac:dyDescent="0.2">
      <c r="A192" s="24"/>
      <c r="B192" s="27"/>
      <c r="C192" s="25"/>
      <c r="D192" s="124"/>
      <c r="E192" s="26"/>
      <c r="F192" s="125"/>
    </row>
    <row r="193" spans="1:6" s="23" customFormat="1" x14ac:dyDescent="0.2">
      <c r="A193" s="24"/>
      <c r="B193" s="123" t="s">
        <v>187</v>
      </c>
      <c r="C193" s="25"/>
      <c r="D193" s="124"/>
      <c r="E193" s="26"/>
      <c r="F193" s="125"/>
    </row>
    <row r="194" spans="1:6" s="23" customFormat="1" ht="38.25" x14ac:dyDescent="0.2">
      <c r="A194" s="24"/>
      <c r="B194" s="157" t="s">
        <v>188</v>
      </c>
      <c r="C194" s="25"/>
      <c r="D194" s="124"/>
      <c r="E194" s="26"/>
      <c r="F194" s="125"/>
    </row>
    <row r="195" spans="1:6" s="23" customFormat="1" x14ac:dyDescent="0.2">
      <c r="A195" s="24"/>
      <c r="B195" s="123"/>
      <c r="C195" s="25"/>
      <c r="D195" s="124"/>
      <c r="E195" s="26"/>
      <c r="F195" s="125"/>
    </row>
    <row r="196" spans="1:6" s="23" customFormat="1" x14ac:dyDescent="0.2">
      <c r="A196" s="24"/>
      <c r="B196" s="27" t="s">
        <v>189</v>
      </c>
      <c r="C196" s="25">
        <v>150</v>
      </c>
      <c r="D196" s="124" t="s">
        <v>119</v>
      </c>
      <c r="E196" s="55">
        <v>1E-10</v>
      </c>
      <c r="F196" s="125">
        <f>C196*E196</f>
        <v>1.5000000000000002E-8</v>
      </c>
    </row>
    <row r="197" spans="1:6" s="23" customFormat="1" x14ac:dyDescent="0.2">
      <c r="A197" s="24"/>
      <c r="B197" s="27" t="s">
        <v>190</v>
      </c>
      <c r="C197" s="25">
        <v>150</v>
      </c>
      <c r="D197" s="124" t="s">
        <v>119</v>
      </c>
      <c r="E197" s="55">
        <v>1E-10</v>
      </c>
      <c r="F197" s="125">
        <f>C197*E197</f>
        <v>1.5000000000000002E-8</v>
      </c>
    </row>
    <row r="198" spans="1:6" s="23" customFormat="1" x14ac:dyDescent="0.2">
      <c r="A198" s="24"/>
      <c r="B198" s="27"/>
      <c r="C198" s="25"/>
      <c r="D198" s="124"/>
      <c r="E198" s="124"/>
      <c r="F198" s="125"/>
    </row>
    <row r="199" spans="1:6" s="23" customFormat="1" ht="25.5" x14ac:dyDescent="0.2">
      <c r="A199" s="24"/>
      <c r="B199" s="130" t="s">
        <v>191</v>
      </c>
      <c r="C199" s="28">
        <v>1</v>
      </c>
      <c r="D199" s="124" t="s">
        <v>59</v>
      </c>
      <c r="E199" s="55">
        <v>1E-10</v>
      </c>
      <c r="F199" s="125">
        <f>C199*E199</f>
        <v>1E-10</v>
      </c>
    </row>
    <row r="200" spans="1:6" s="23" customFormat="1" x14ac:dyDescent="0.2">
      <c r="A200" s="24"/>
      <c r="B200" s="27"/>
      <c r="C200" s="28"/>
      <c r="D200" s="124"/>
      <c r="E200" s="124"/>
      <c r="F200" s="124"/>
    </row>
    <row r="201" spans="1:6" s="23" customFormat="1" x14ac:dyDescent="0.2">
      <c r="A201" s="24"/>
      <c r="B201" s="27" t="s">
        <v>192</v>
      </c>
      <c r="C201" s="25">
        <v>3</v>
      </c>
      <c r="D201" s="124" t="s">
        <v>116</v>
      </c>
      <c r="E201" s="55">
        <v>1E-10</v>
      </c>
      <c r="F201" s="125">
        <f>C201*E201</f>
        <v>3E-10</v>
      </c>
    </row>
    <row r="202" spans="1:6" s="23" customFormat="1" x14ac:dyDescent="0.2">
      <c r="A202" s="24"/>
      <c r="B202" s="27"/>
      <c r="C202" s="25"/>
      <c r="D202" s="124"/>
      <c r="E202" s="125"/>
      <c r="F202" s="125"/>
    </row>
    <row r="203" spans="1:6" s="23" customFormat="1" x14ac:dyDescent="0.2">
      <c r="A203" s="24"/>
      <c r="B203" s="27"/>
      <c r="C203" s="25"/>
      <c r="D203" s="124"/>
      <c r="E203" s="125"/>
      <c r="F203" s="125"/>
    </row>
    <row r="204" spans="1:6" s="23" customFormat="1" x14ac:dyDescent="0.2">
      <c r="A204" s="29"/>
      <c r="B204" s="132"/>
      <c r="C204" s="30"/>
      <c r="D204" s="31"/>
      <c r="E204" s="32"/>
      <c r="F204" s="133"/>
    </row>
    <row r="205" spans="1:6" s="23" customFormat="1" x14ac:dyDescent="0.2">
      <c r="A205" s="134"/>
      <c r="B205" s="33" t="s">
        <v>50</v>
      </c>
      <c r="C205" s="135"/>
      <c r="D205" s="34"/>
      <c r="E205" s="35"/>
      <c r="F205" s="136">
        <f>SUM(F9:F201)</f>
        <v>2.3875100000000005E-5</v>
      </c>
    </row>
    <row r="206" spans="1:6" s="23" customFormat="1" x14ac:dyDescent="0.2">
      <c r="A206" s="134"/>
      <c r="B206" s="33"/>
      <c r="C206" s="135"/>
      <c r="D206" s="34"/>
      <c r="E206" s="35"/>
      <c r="F206" s="136"/>
    </row>
    <row r="207" spans="1:6" s="23" customFormat="1" x14ac:dyDescent="0.2">
      <c r="A207" s="134"/>
      <c r="B207" s="137" t="s">
        <v>193</v>
      </c>
      <c r="C207" s="135"/>
      <c r="D207" s="34"/>
      <c r="E207" s="35"/>
      <c r="F207" s="136"/>
    </row>
    <row r="208" spans="1:6" s="23" customFormat="1" x14ac:dyDescent="0.2">
      <c r="A208" s="24"/>
      <c r="B208" s="36"/>
      <c r="C208" s="138"/>
      <c r="D208" s="37"/>
      <c r="E208" s="38"/>
      <c r="F208" s="133"/>
    </row>
    <row r="209" spans="1:12" s="23" customFormat="1" x14ac:dyDescent="0.2">
      <c r="A209" s="134"/>
      <c r="B209" s="33" t="s">
        <v>53</v>
      </c>
      <c r="C209" s="135"/>
      <c r="D209" s="34"/>
      <c r="E209" s="35"/>
      <c r="F209" s="136">
        <f>SUM(F205:F208)</f>
        <v>2.3875100000000005E-5</v>
      </c>
    </row>
    <row r="210" spans="1:12" s="23" customFormat="1" x14ac:dyDescent="0.2">
      <c r="A210" s="24"/>
      <c r="B210" s="139"/>
      <c r="C210" s="25"/>
      <c r="D210" s="140"/>
      <c r="E210" s="141"/>
      <c r="F210" s="125"/>
    </row>
    <row r="211" spans="1:12" s="23" customFormat="1" x14ac:dyDescent="0.2">
      <c r="A211" s="24"/>
      <c r="B211" s="142" t="s">
        <v>194</v>
      </c>
      <c r="C211" s="143">
        <v>0</v>
      </c>
      <c r="D211" s="39" t="s">
        <v>52</v>
      </c>
      <c r="E211" s="40">
        <f>F209</f>
        <v>2.3875100000000005E-5</v>
      </c>
      <c r="F211" s="125">
        <f>C211/100*E211</f>
        <v>0</v>
      </c>
    </row>
    <row r="212" spans="1:12" s="23" customFormat="1" x14ac:dyDescent="0.2">
      <c r="A212" s="24"/>
      <c r="B212" s="142"/>
      <c r="C212" s="144"/>
      <c r="D212" s="39"/>
      <c r="E212" s="40"/>
      <c r="F212" s="125"/>
    </row>
    <row r="213" spans="1:12" s="23" customFormat="1" x14ac:dyDescent="0.2">
      <c r="A213" s="24"/>
      <c r="B213" s="41" t="s">
        <v>195</v>
      </c>
      <c r="C213" s="143">
        <v>0</v>
      </c>
      <c r="D213" s="39" t="s">
        <v>52</v>
      </c>
      <c r="E213" s="40">
        <f>F209</f>
        <v>2.3875100000000005E-5</v>
      </c>
      <c r="F213" s="125">
        <f>C213/100*E213</f>
        <v>0</v>
      </c>
    </row>
    <row r="214" spans="1:12" s="23" customFormat="1" x14ac:dyDescent="0.2">
      <c r="A214" s="24"/>
      <c r="B214" s="41" t="s">
        <v>56</v>
      </c>
      <c r="C214" s="143">
        <v>0</v>
      </c>
      <c r="D214" s="39" t="s">
        <v>52</v>
      </c>
      <c r="E214" s="40">
        <f>F209+F213</f>
        <v>2.3875100000000005E-5</v>
      </c>
      <c r="F214" s="125">
        <f>C214/100*E214</f>
        <v>0</v>
      </c>
    </row>
    <row r="215" spans="1:12" s="23" customFormat="1" x14ac:dyDescent="0.2">
      <c r="A215" s="24"/>
      <c r="B215" s="41" t="s">
        <v>57</v>
      </c>
      <c r="C215" s="143">
        <v>0</v>
      </c>
      <c r="D215" s="39" t="s">
        <v>52</v>
      </c>
      <c r="E215" s="40">
        <f>F209+F214+F213</f>
        <v>2.3875100000000005E-5</v>
      </c>
      <c r="F215" s="125">
        <f>C215/100*E215</f>
        <v>0</v>
      </c>
    </row>
    <row r="216" spans="1:12" s="23" customFormat="1" x14ac:dyDescent="0.2">
      <c r="A216" s="24"/>
      <c r="B216" s="41"/>
      <c r="C216" s="144"/>
      <c r="D216" s="39"/>
      <c r="E216" s="40"/>
      <c r="F216" s="125"/>
    </row>
    <row r="217" spans="1:12" s="23" customFormat="1" x14ac:dyDescent="0.2">
      <c r="A217" s="24"/>
      <c r="B217" s="169" t="s">
        <v>201</v>
      </c>
      <c r="C217" s="146">
        <v>0.15</v>
      </c>
      <c r="D217" s="147" t="s">
        <v>52</v>
      </c>
      <c r="E217" s="148">
        <f>SUM(F209:F215)</f>
        <v>2.3875100000000005E-5</v>
      </c>
      <c r="F217" s="149">
        <f>C217/100*E217</f>
        <v>3.5812650000000005E-8</v>
      </c>
      <c r="H217" s="169" t="s">
        <v>202</v>
      </c>
      <c r="I217" s="169"/>
      <c r="J217" s="169"/>
      <c r="K217" s="169"/>
      <c r="L217" s="169"/>
    </row>
    <row r="218" spans="1:12" s="23" customFormat="1" x14ac:dyDescent="0.2">
      <c r="A218" s="24"/>
      <c r="B218" s="145"/>
      <c r="C218" s="150"/>
      <c r="D218" s="147"/>
      <c r="E218" s="148"/>
      <c r="F218" s="149"/>
    </row>
    <row r="219" spans="1:12" s="23" customFormat="1" x14ac:dyDescent="0.2">
      <c r="A219" s="24"/>
      <c r="B219" s="137" t="s">
        <v>196</v>
      </c>
      <c r="C219" s="150"/>
      <c r="D219" s="147"/>
      <c r="E219" s="148"/>
      <c r="F219" s="149"/>
    </row>
    <row r="220" spans="1:12" s="23" customFormat="1" x14ac:dyDescent="0.2">
      <c r="A220" s="24"/>
      <c r="B220" s="43"/>
      <c r="C220" s="151"/>
      <c r="D220" s="37"/>
      <c r="E220" s="44"/>
      <c r="F220" s="133"/>
    </row>
    <row r="221" spans="1:12" s="23" customFormat="1" x14ac:dyDescent="0.2">
      <c r="A221" s="42"/>
      <c r="B221" s="33"/>
      <c r="C221" s="152"/>
      <c r="D221" s="153"/>
      <c r="E221" s="154"/>
      <c r="F221" s="136"/>
    </row>
    <row r="222" spans="1:12" s="23" customFormat="1" x14ac:dyDescent="0.2">
      <c r="A222" s="155"/>
      <c r="B222" s="45" t="str">
        <f>B6</f>
        <v>Realisatie fictief per H of V deelopdracht</v>
      </c>
      <c r="C222" s="46"/>
      <c r="D222" s="47"/>
      <c r="E222" s="48"/>
      <c r="F222" s="48">
        <f>SUM(F209:F217)</f>
        <v>2.3910912650000003E-5</v>
      </c>
    </row>
    <row r="223" spans="1:12" x14ac:dyDescent="0.2">
      <c r="A223" s="22"/>
      <c r="B223" s="119"/>
      <c r="C223" s="156"/>
      <c r="D223" s="121"/>
      <c r="E223" s="122"/>
      <c r="F223" s="122"/>
    </row>
    <row r="224" spans="1:12" s="23" customFormat="1" x14ac:dyDescent="0.2"/>
    <row r="243" spans="1:6" s="23" customFormat="1" x14ac:dyDescent="0.2">
      <c r="A243" s="24"/>
      <c r="B243" s="127"/>
      <c r="C243" s="25"/>
      <c r="D243" s="124"/>
      <c r="E243" s="124"/>
      <c r="F243" s="125"/>
    </row>
  </sheetData>
  <conditionalFormatting sqref="B7">
    <cfRule type="cellIs" dxfId="1" priority="1" operator="equal">
      <formula>"Objectraming investeringskosten"</formula>
    </cfRule>
    <cfRule type="cellIs" dxfId="0" priority="2" operator="equal">
      <formula>"Objectraming instandhoudingskosten"</formula>
    </cfRule>
  </conditionalFormatting>
  <pageMargins left="0.23" right="0.22" top="0.6" bottom="0.74803149606299213" header="0.31496062992125984" footer="0.31496062992125984"/>
  <pageSetup paperSize="9" scale="91" fitToHeight="0" orientation="portrait" r:id="rId1"/>
  <headerFooter>
    <oddFooter>&amp;RPagina &amp;P van &amp;N</oddFooter>
  </headerFooter>
  <ignoredErrors>
    <ignoredError sqref="C32 C36 C39 C42 C4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a79304-c10c-4e26-aa2a-29c0e1ff1812" xsi:nil="true"/>
    <lcf76f155ced4ddcb4097134ff3c332f xmlns="664d4f85-9bd6-446b-af8a-3d4933574ad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5C640C17A9847897D29AC1DCA7521" ma:contentTypeVersion="12" ma:contentTypeDescription="Een nieuw document maken." ma:contentTypeScope="" ma:versionID="f66f99b0b30d48dcf507a3d9ba40f8b6">
  <xsd:schema xmlns:xsd="http://www.w3.org/2001/XMLSchema" xmlns:xs="http://www.w3.org/2001/XMLSchema" xmlns:p="http://schemas.microsoft.com/office/2006/metadata/properties" xmlns:ns2="664d4f85-9bd6-446b-af8a-3d4933574adc" xmlns:ns3="90a79304-c10c-4e26-aa2a-29c0e1ff1812" targetNamespace="http://schemas.microsoft.com/office/2006/metadata/properties" ma:root="true" ma:fieldsID="bf5e560ca61dea50772addd540341f0f" ns2:_="" ns3:_="">
    <xsd:import namespace="664d4f85-9bd6-446b-af8a-3d4933574adc"/>
    <xsd:import namespace="90a79304-c10c-4e26-aa2a-29c0e1ff18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d4f85-9bd6-446b-af8a-3d4933574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79304-c10c-4e26-aa2a-29c0e1ff18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fd8359f-abc8-47e2-8db2-d81df8f5a688}" ma:internalName="TaxCatchAll" ma:showField="CatchAllData" ma:web="90a79304-c10c-4e26-aa2a-29c0e1ff18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D6E49-F7FF-4040-8B9B-F2E2D656A87D}">
  <ds:schemaRefs>
    <ds:schemaRef ds:uri="http://purl.org/dc/elements/1.1/"/>
    <ds:schemaRef ds:uri="8bb0be2e-1e0d-4309-aa56-cb70e620c7dc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90a79304-c10c-4e26-aa2a-29c0e1ff1812"/>
    <ds:schemaRef ds:uri="664d4f85-9bd6-446b-af8a-3d4933574adc"/>
  </ds:schemaRefs>
</ds:datastoreItem>
</file>

<file path=customXml/itemProps2.xml><?xml version="1.0" encoding="utf-8"?>
<ds:datastoreItem xmlns:ds="http://schemas.openxmlformats.org/officeDocument/2006/customXml" ds:itemID="{1C42BA1E-82B1-4555-9959-BB7DDE793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4d4f85-9bd6-446b-af8a-3d4933574adc"/>
    <ds:schemaRef ds:uri="90a79304-c10c-4e26-aa2a-29c0e1ff18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23213B-2AEA-4BF7-9FE8-9CDCD4A87A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</vt:i4>
      </vt:variant>
    </vt:vector>
  </HeadingPairs>
  <TitlesOfParts>
    <vt:vector size="13" baseType="lpstr">
      <vt:lpstr>Inschrijving</vt:lpstr>
      <vt:lpstr>Engineering H 02 en H 04</vt:lpstr>
      <vt:lpstr>Engineering V 04</vt:lpstr>
      <vt:lpstr>Engineering V 08</vt:lpstr>
      <vt:lpstr>Engineering fictief</vt:lpstr>
      <vt:lpstr>Realisatie fictief</vt:lpstr>
      <vt:lpstr>'Engineering fictief'!Afdrukbereik</vt:lpstr>
      <vt:lpstr>'Engineering H 02 en H 04'!Afdrukbereik</vt:lpstr>
      <vt:lpstr>'Engineering V 04'!Afdrukbereik</vt:lpstr>
      <vt:lpstr>'Engineering V 08'!Afdrukbereik</vt:lpstr>
      <vt:lpstr>Inschrijving!Afdrukbereik</vt:lpstr>
      <vt:lpstr>'Realisatie fictief'!Afdrukbereik</vt:lpstr>
      <vt:lpstr>'Realisatie fictief'!Afdruktitels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van Zetten</dc:creator>
  <cp:keywords/>
  <dc:description/>
  <cp:lastModifiedBy>Otto, Ramon</cp:lastModifiedBy>
  <cp:revision/>
  <cp:lastPrinted>2023-05-08T06:18:01Z</cp:lastPrinted>
  <dcterms:created xsi:type="dcterms:W3CDTF">2023-01-26T07:37:34Z</dcterms:created>
  <dcterms:modified xsi:type="dcterms:W3CDTF">2023-05-08T06:18:26Z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0x01010057CB3C28A8671640856430D829A85265</vt:lpwstr>
  </property>
  <property fmtid="{D5CDD505-2E9C-101B-9397-08002B2CF9AE}" pid="3" name="MSIP_Label_bb625b0b-5228-4e75-a836-60d888df12d0_Enabled">
    <vt:lpwstr>true</vt:lpwstr>
  </property>
  <property fmtid="{D5CDD505-2E9C-101B-9397-08002B2CF9AE}" pid="4" name="MSIP_Label_bb625b0b-5228-4e75-a836-60d888df12d0_SetDate">
    <vt:lpwstr>2023-05-08T06:02:11Z</vt:lpwstr>
  </property>
  <property fmtid="{D5CDD505-2E9C-101B-9397-08002B2CF9AE}" pid="5" name="MSIP_Label_bb625b0b-5228-4e75-a836-60d888df12d0_Method">
    <vt:lpwstr>Privileged</vt:lpwstr>
  </property>
  <property fmtid="{D5CDD505-2E9C-101B-9397-08002B2CF9AE}" pid="6" name="MSIP_Label_bb625b0b-5228-4e75-a836-60d888df12d0_Name">
    <vt:lpwstr>Openbaar</vt:lpwstr>
  </property>
  <property fmtid="{D5CDD505-2E9C-101B-9397-08002B2CF9AE}" pid="7" name="MSIP_Label_bb625b0b-5228-4e75-a836-60d888df12d0_SiteId">
    <vt:lpwstr>70456603-1097-45ab-a515-451041103970</vt:lpwstr>
  </property>
  <property fmtid="{D5CDD505-2E9C-101B-9397-08002B2CF9AE}" pid="8" name="MSIP_Label_bb625b0b-5228-4e75-a836-60d888df12d0_ActionId">
    <vt:lpwstr>6956fabf-4bc5-451b-85c0-4563cbb593d1</vt:lpwstr>
  </property>
  <property fmtid="{D5CDD505-2E9C-101B-9397-08002B2CF9AE}" pid="9" name="MSIP_Label_bb625b0b-5228-4e75-a836-60d888df12d0_ContentBits">
    <vt:lpwstr>0</vt:lpwstr>
  </property>
  <property fmtid="{D5CDD505-2E9C-101B-9397-08002B2CF9AE}" pid="10" name="MediaServiceImageTags">
    <vt:lpwstr/>
  </property>
</Properties>
</file>